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90" windowHeight="7695" activeTab="1"/>
  </bookViews>
  <sheets>
    <sheet name="1. STD-Lohn" sheetId="1" r:id="rId1"/>
    <sheet name="2. LGK-MGK-GEW" sheetId="2" r:id="rId2"/>
    <sheet name="3. Material" sheetId="3" r:id="rId3"/>
    <sheet name="4a. Einheits-PREISE + Runden" sheetId="4" r:id="rId4"/>
    <sheet name="4b. Chef-PREISE + Runden" sheetId="5" r:id="rId5"/>
    <sheet name="Kopiervorl LGK-MGK-GEW" sheetId="6" r:id="rId6"/>
    <sheet name="Kopiervorl STD-Lohn" sheetId="7" r:id="rId7"/>
    <sheet name="Kopiervorl Material" sheetId="8" r:id="rId8"/>
    <sheet name="Kopiervorl Material 2x" sheetId="9" r:id="rId9"/>
    <sheet name="Kopiervorl  Preise + Runden" sheetId="10" r:id="rId10"/>
  </sheets>
  <externalReferences>
    <externalReference r:id="rId13"/>
    <externalReference r:id="rId14"/>
  </externalReferences>
  <definedNames>
    <definedName name="ART" localSheetId="2">#REF!</definedName>
    <definedName name="ART" localSheetId="3">#REF!</definedName>
    <definedName name="ART" localSheetId="4">#REF!</definedName>
    <definedName name="ART" localSheetId="9">#REF!</definedName>
    <definedName name="ART" localSheetId="5">#REF!</definedName>
    <definedName name="ART" localSheetId="7">#REF!</definedName>
    <definedName name="ART" localSheetId="8">#REF!</definedName>
    <definedName name="ART" localSheetId="6">#REF!</definedName>
    <definedName name="ART">#REF!</definedName>
    <definedName name="_xlnm.Print_Area" localSheetId="0">'1. STD-Lohn'!$B$1:$I$47</definedName>
    <definedName name="_xlnm.Print_Area" localSheetId="1">'2. LGK-MGK-GEW'!$B$1:$J$33</definedName>
    <definedName name="_xlnm.Print_Area" localSheetId="2">'3. Material'!$B$1:$J$160</definedName>
    <definedName name="_xlnm.Print_Area" localSheetId="3">'4a. Einheits-PREISE + Runden'!$A$1:$G$69</definedName>
    <definedName name="_xlnm.Print_Area" localSheetId="4">'4b. Chef-PREISE + Runden'!$A$1:$G$69</definedName>
    <definedName name="_xlnm.Print_Area" localSheetId="9">'Kopiervorl  Preise + Runden'!$A$1:$G$71</definedName>
    <definedName name="_xlnm.Print_Area" localSheetId="5">'Kopiervorl LGK-MGK-GEW'!$A$1:$J$35</definedName>
    <definedName name="_xlnm.Print_Area" localSheetId="7">'Kopiervorl Material'!$A$1:$J$50</definedName>
    <definedName name="_xlnm.Print_Area" localSheetId="8">'Kopiervorl Material 2x'!$A$1:$J$55</definedName>
    <definedName name="_xlnm.Print_Area" localSheetId="6">'Kopiervorl STD-Lohn'!$A$1:$H$43</definedName>
    <definedName name="Gewinn_Q" localSheetId="4">'4b. Chef-PREISE + Runden'!$C$6</definedName>
    <definedName name="Gewinn_Q">'4a. Einheits-PREISE + Runden'!$C$6</definedName>
    <definedName name="LGK_Q" localSheetId="4">'4b. Chef-PREISE + Runden'!$C$4</definedName>
    <definedName name="LGK_Q">'4a. Einheits-PREISE + Runden'!$C$4</definedName>
    <definedName name="Lohn_Std_Q" localSheetId="4">'4b. Chef-PREISE + Runden'!$C$3</definedName>
    <definedName name="Lohn_Std_Q">'4a. Einheits-PREISE + Runden'!$C$3</definedName>
    <definedName name="MGK_Q" localSheetId="4">'4b. Chef-PREISE + Runden'!$C$5</definedName>
    <definedName name="MGK_Q">'4a. Einheits-PREISE + Runden'!$C$5</definedName>
    <definedName name="monatl._Arbeitsstunden" localSheetId="6">'Kopiervorl STD-Lohn'!$H$26</definedName>
    <definedName name="monatl._Arbeitsstunden">'1. STD-Lohn'!$I$26</definedName>
    <definedName name="SAH" localSheetId="2">#REF!</definedName>
    <definedName name="SAH" localSheetId="3">#REF!</definedName>
    <definedName name="SAH" localSheetId="4">#REF!</definedName>
    <definedName name="SAH" localSheetId="9">#REF!</definedName>
    <definedName name="SAH" localSheetId="5">#REF!</definedName>
    <definedName name="SAH" localSheetId="7">#REF!</definedName>
    <definedName name="SAH" localSheetId="8">#REF!</definedName>
    <definedName name="SAH" localSheetId="6">#REF!</definedName>
    <definedName name="SAH">#REF!</definedName>
    <definedName name="SAIIH" localSheetId="2">#REF!</definedName>
    <definedName name="SAIIH" localSheetId="3">#REF!</definedName>
    <definedName name="SAIIH" localSheetId="4">#REF!</definedName>
    <definedName name="SAIIH" localSheetId="9">#REF!</definedName>
    <definedName name="SAIIH" localSheetId="5">#REF!</definedName>
    <definedName name="SAIIH" localSheetId="7">#REF!</definedName>
    <definedName name="SAIIH" localSheetId="8">#REF!</definedName>
    <definedName name="SAIIH" localSheetId="6">#REF!</definedName>
    <definedName name="SAIIH">#REF!</definedName>
    <definedName name="SAIIS" localSheetId="2">#REF!</definedName>
    <definedName name="SAIIS" localSheetId="3">#REF!</definedName>
    <definedName name="SAIIS" localSheetId="4">#REF!</definedName>
    <definedName name="SAIIS" localSheetId="9">#REF!</definedName>
    <definedName name="SAIIS" localSheetId="5">#REF!</definedName>
    <definedName name="SAIIS" localSheetId="7">#REF!</definedName>
    <definedName name="SAIIS" localSheetId="8">#REF!</definedName>
    <definedName name="SAIIS" localSheetId="6">#REF!</definedName>
    <definedName name="SAIIS">#REF!</definedName>
    <definedName name="SAS" localSheetId="2">#REF!</definedName>
    <definedName name="SAS" localSheetId="3">#REF!</definedName>
    <definedName name="SAS" localSheetId="4">#REF!</definedName>
    <definedName name="SAS" localSheetId="9">#REF!</definedName>
    <definedName name="SAS" localSheetId="5">#REF!</definedName>
    <definedName name="SAS" localSheetId="7">#REF!</definedName>
    <definedName name="SAS" localSheetId="8">#REF!</definedName>
    <definedName name="SAS" localSheetId="6">#REF!</definedName>
    <definedName name="SAS">#REF!</definedName>
    <definedName name="SUH" localSheetId="2">'[1]Lösung'!#REF!</definedName>
    <definedName name="SUH" localSheetId="3">'[1]Lösung'!#REF!</definedName>
    <definedName name="SUH" localSheetId="4">'[1]Lösung'!#REF!</definedName>
    <definedName name="SUH" localSheetId="9">'[1]Lösung'!#REF!</definedName>
    <definedName name="SUH" localSheetId="5">'[1]Lösung'!#REF!</definedName>
    <definedName name="SUH" localSheetId="7">'[1]Lösung'!#REF!</definedName>
    <definedName name="SUH" localSheetId="8">'[1]Lösung'!#REF!</definedName>
    <definedName name="SUH" localSheetId="6">'[1]Lösung'!#REF!</definedName>
    <definedName name="SUH">'[1]Lösung'!#REF!</definedName>
    <definedName name="SUS" localSheetId="2">'[1]Lösung'!#REF!</definedName>
    <definedName name="SUS" localSheetId="3">'[1]Lösung'!#REF!</definedName>
    <definedName name="SUS" localSheetId="4">'[1]Lösung'!#REF!</definedName>
    <definedName name="SUS" localSheetId="9">'[1]Lösung'!#REF!</definedName>
    <definedName name="SUS" localSheetId="5">'[1]Lösung'!#REF!</definedName>
    <definedName name="SUS" localSheetId="7">'[1]Lösung'!#REF!</definedName>
    <definedName name="SUS" localSheetId="8">'[1]Lösung'!#REF!</definedName>
    <definedName name="SUS" localSheetId="6">'[1]Lösung'!#REF!</definedName>
    <definedName name="SUS">'[1]Lösung'!#REF!</definedName>
    <definedName name="UMBH" localSheetId="2">#REF!</definedName>
    <definedName name="UMBH" localSheetId="3">#REF!</definedName>
    <definedName name="UMBH" localSheetId="4">#REF!</definedName>
    <definedName name="UMBH" localSheetId="9">#REF!</definedName>
    <definedName name="UMBH" localSheetId="5">#REF!</definedName>
    <definedName name="UMBH" localSheetId="7">#REF!</definedName>
    <definedName name="UMBH" localSheetId="8">#REF!</definedName>
    <definedName name="UMBH" localSheetId="6">#REF!</definedName>
    <definedName name="UMBH">#REF!</definedName>
    <definedName name="UMBS" localSheetId="2">#REF!</definedName>
    <definedName name="UMBS" localSheetId="3">#REF!</definedName>
    <definedName name="UMBS" localSheetId="4">#REF!</definedName>
    <definedName name="UMBS" localSheetId="9">#REF!</definedName>
    <definedName name="UMBS" localSheetId="5">#REF!</definedName>
    <definedName name="UMBS" localSheetId="7">#REF!</definedName>
    <definedName name="UMBS" localSheetId="8">#REF!</definedName>
    <definedName name="UMBS" localSheetId="6">#REF!</definedName>
    <definedName name="UMBS">#REF!</definedName>
    <definedName name="UST_WERT">'[2]Standartwerte'!$B$3</definedName>
  </definedNames>
  <calcPr fullCalcOnLoad="1"/>
</workbook>
</file>

<file path=xl/sharedStrings.xml><?xml version="1.0" encoding="utf-8"?>
<sst xmlns="http://schemas.openxmlformats.org/spreadsheetml/2006/main" count="626" uniqueCount="106">
  <si>
    <t>M</t>
  </si>
  <si>
    <t>L</t>
  </si>
  <si>
    <t>GmK</t>
  </si>
  <si>
    <t>MGK</t>
  </si>
  <si>
    <t xml:space="preserve"> =&gt;</t>
  </si>
  <si>
    <t>LGK</t>
  </si>
  <si>
    <t>SK</t>
  </si>
  <si>
    <t>GEW</t>
  </si>
  <si>
    <t xml:space="preserve">   ges. L</t>
  </si>
  <si>
    <t>-  unprod. L</t>
  </si>
  <si>
    <t>= prod. L</t>
  </si>
  <si>
    <t>+ unprod. L</t>
  </si>
  <si>
    <t>= ges. GmK</t>
  </si>
  <si>
    <t>-  MGK</t>
  </si>
  <si>
    <t>=  LGK</t>
  </si>
  <si>
    <t>+</t>
  </si>
  <si>
    <t>=</t>
  </si>
  <si>
    <t>=&gt;</t>
  </si>
  <si>
    <t>monatl.</t>
  </si>
  <si>
    <t>Std / Monat</t>
  </si>
  <si>
    <t>Lohn/Std</t>
  </si>
  <si>
    <t>Gewinn</t>
  </si>
  <si>
    <t xml:space="preserve">    &lt;= geplant</t>
  </si>
  <si>
    <t>Kalkulation für die Dame</t>
  </si>
  <si>
    <t>Minuten</t>
  </si>
  <si>
    <t xml:space="preserve"> +</t>
  </si>
  <si>
    <t xml:space="preserve"> =</t>
  </si>
  <si>
    <t>NVP</t>
  </si>
  <si>
    <t>MWST</t>
  </si>
  <si>
    <t>BVP</t>
  </si>
  <si>
    <t>Kalkulation für die dekorative Behandlung</t>
  </si>
  <si>
    <t>Kalkulation für das Nageldesign</t>
  </si>
  <si>
    <t>Mit welchen Zuschlagssätzen für Materialgemeinkosten, Lohngemeinkosten</t>
  </si>
  <si>
    <t>und für den Gewinn kalkulieren Sie? Welche Werte aus dem Betriebsvergleich</t>
  </si>
  <si>
    <t>haben Sie zur Berechnung zugrunde gelegt?</t>
  </si>
  <si>
    <t>Fertigungsmaterial</t>
  </si>
  <si>
    <t>Gesamtlöhne</t>
  </si>
  <si>
    <t>Gemeinkosten</t>
  </si>
  <si>
    <t>Nettoerlöse</t>
  </si>
  <si>
    <t xml:space="preserve">Wie viel  % der Gesamtlöhne sind als unproduktiv anzusehen? </t>
  </si>
  <si>
    <t>Privatentnahme - Chef</t>
  </si>
  <si>
    <t>Bruttolohn</t>
  </si>
  <si>
    <t xml:space="preserve">Anzahl </t>
  </si>
  <si>
    <t>gesamt</t>
  </si>
  <si>
    <t>gerundet</t>
  </si>
  <si>
    <t xml:space="preserve">    &lt;= </t>
  </si>
  <si>
    <t>Wie viel  % der gesamten Gemeinkosten sind durch das Lager verursacht?</t>
  </si>
  <si>
    <t>Materialeinsatz + Materialkosten</t>
  </si>
  <si>
    <t>Artikel</t>
  </si>
  <si>
    <t>Preis</t>
  </si>
  <si>
    <t>VE</t>
  </si>
  <si>
    <t>Menge</t>
  </si>
  <si>
    <t>benö.</t>
  </si>
  <si>
    <t>benötigte</t>
  </si>
  <si>
    <t>VE *</t>
  </si>
  <si>
    <t>VE  *</t>
  </si>
  <si>
    <t>VE *  = Verpackungseinheit</t>
  </si>
  <si>
    <t>x</t>
  </si>
  <si>
    <t>monatl. Arbeitsstunden</t>
  </si>
  <si>
    <t>Durchschnittslohn</t>
  </si>
  <si>
    <t>Kalkulation für den Herren (2.3)</t>
  </si>
  <si>
    <t>Kalkulation für die Dame (2.4)</t>
  </si>
  <si>
    <t>Kalkulation für die dekorative Behandlung (2.5)</t>
  </si>
  <si>
    <t>Kalkulation für das Nageldesign (2.6)</t>
  </si>
  <si>
    <t>Materialeinsatz + Materialkosten für den Herren (2.3)</t>
  </si>
  <si>
    <t>Materialeinsatz + Materialkosten für die Dame (2.4)</t>
  </si>
  <si>
    <t>Materialeinsatz + Materialkosten für die dekorative Behandlung (2.5)</t>
  </si>
  <si>
    <t>Materialeinsatz + Materialkosten für das Nageldesign (2.6)</t>
  </si>
  <si>
    <t xml:space="preserve">Kalkulation für den Herren </t>
  </si>
  <si>
    <t>Min.</t>
  </si>
  <si>
    <t>Anzahl Vollkräfte</t>
  </si>
  <si>
    <t>Gesamtlöhne / Mitarbeiter</t>
  </si>
  <si>
    <t>Gesamtlöhne (Mitarbeiter)</t>
  </si>
  <si>
    <t>Sonstige z.B. Rezeption</t>
  </si>
  <si>
    <t>NVP (Erlöse)</t>
  </si>
  <si>
    <t>165 / 174</t>
  </si>
  <si>
    <t>(= Erlöse)</t>
  </si>
  <si>
    <t>Personalkosten (ohne Chef)</t>
  </si>
  <si>
    <t>Welcher Stundenlohn wird für die Kalkulation verwendet und wie haben Sie ihn ermittelt?</t>
  </si>
  <si>
    <r>
      <rPr>
        <sz val="14"/>
        <rFont val="Calibri"/>
        <family val="2"/>
      </rPr>
      <t>ø</t>
    </r>
    <r>
      <rPr>
        <sz val="14"/>
        <rFont val="Arial Narrow"/>
        <family val="2"/>
      </rPr>
      <t>-Std-Lohn für den Salon</t>
    </r>
  </si>
  <si>
    <t>für  12 Monate</t>
  </si>
  <si>
    <t>Young Stylist</t>
  </si>
  <si>
    <t>Stylist</t>
  </si>
  <si>
    <t>Top Stylist</t>
  </si>
  <si>
    <t>Master Stylist</t>
  </si>
  <si>
    <t>Master Stylist "plus"</t>
  </si>
  <si>
    <t>+ 30 % Arbeitgeberanteil</t>
  </si>
  <si>
    <t>Ermittlung des Stundenlohnes</t>
  </si>
  <si>
    <t>Entgeltstufen</t>
  </si>
  <si>
    <t>Std-Lohn</t>
  </si>
  <si>
    <t>Ermittlung der Gesamtlöhne der Mitarbeiter</t>
  </si>
  <si>
    <t>gesamt (mit Chef)</t>
  </si>
  <si>
    <t>Ermittlung der Mindestgröße an Gewinn</t>
  </si>
  <si>
    <t>8 - 12 %</t>
  </si>
  <si>
    <t>20 - 26 %</t>
  </si>
  <si>
    <t>25 - 30 %</t>
  </si>
  <si>
    <t>3 - 5 %</t>
  </si>
  <si>
    <t>165 / 173</t>
  </si>
  <si>
    <t>ó</t>
  </si>
  <si>
    <t xml:space="preserve">Hier bitte den Preis auf- bzw. abrunden </t>
  </si>
  <si>
    <t>Cheflohn</t>
  </si>
  <si>
    <t>Std-Lohn Chef</t>
  </si>
  <si>
    <t>Ermittlung der Stundenlöhne</t>
  </si>
  <si>
    <t>7,5 - 15 %</t>
  </si>
  <si>
    <t>70 - 150 %</t>
  </si>
  <si>
    <t>35 - 50 %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</si>
</sst>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#,##0.0000"/>
    <numFmt numFmtId="166" formatCode="#,##0.0_ ;\-#,##0.0\ "/>
    <numFmt numFmtId="167" formatCode="#,##0_ ;\-#,##0\ "/>
    <numFmt numFmtId="168" formatCode="0.0%"/>
    <numFmt numFmtId="169" formatCode="_-* #,##0.00\ [$€-407]_-;\-* #,##0.00\ [$€-407]_-;_-* &quot;-&quot;??\ [$€-407]_-;_-@_-"/>
    <numFmt numFmtId="170" formatCode="#,##0.0"/>
    <numFmt numFmtId="171" formatCode="#,##0.0\ &quot;€&quot;;\-#,##0.0\ &quot;€&quot;"/>
    <numFmt numFmtId="172" formatCode="#,##0.00_ ;\-#,##0.00\ "/>
    <numFmt numFmtId="173" formatCode="#,##0.000_ ;\-#,##0.000\ "/>
    <numFmt numFmtId="174" formatCode="#,##0.00\ &quot;€&quot;"/>
  </numFmts>
  <fonts count="71">
    <font>
      <sz val="10"/>
      <name val="MS Sans Serif"/>
      <family val="0"/>
    </font>
    <font>
      <sz val="11"/>
      <color indexed="8"/>
      <name val="Calibri"/>
      <family val="2"/>
    </font>
    <font>
      <sz val="16"/>
      <name val="Arial Narrow"/>
      <family val="2"/>
    </font>
    <font>
      <sz val="16"/>
      <color indexed="10"/>
      <name val="Arial Narrow"/>
      <family val="2"/>
    </font>
    <font>
      <b/>
      <sz val="16"/>
      <name val="Arial Narrow"/>
      <family val="2"/>
    </font>
    <font>
      <u val="single"/>
      <sz val="16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u val="single"/>
      <sz val="14"/>
      <name val="Arial Narrow"/>
      <family val="2"/>
    </font>
    <font>
      <sz val="14"/>
      <name val="Calibri"/>
      <family val="2"/>
    </font>
    <font>
      <sz val="16"/>
      <name val="Wingdings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9"/>
      <name val="Arial Narrow"/>
      <family val="2"/>
    </font>
    <font>
      <b/>
      <sz val="16"/>
      <color indexed="9"/>
      <name val="Arial Narrow"/>
      <family val="2"/>
    </font>
    <font>
      <u val="single"/>
      <sz val="16"/>
      <color indexed="10"/>
      <name val="Arial Narrow"/>
      <family val="2"/>
    </font>
    <font>
      <b/>
      <sz val="16"/>
      <color indexed="17"/>
      <name val="Arial Narrow"/>
      <family val="2"/>
    </font>
    <font>
      <b/>
      <sz val="14"/>
      <color indexed="17"/>
      <name val="Arial Narrow"/>
      <family val="2"/>
    </font>
    <font>
      <u val="single"/>
      <sz val="12"/>
      <color indexed="10"/>
      <name val="Arial Narrow"/>
      <family val="2"/>
    </font>
    <font>
      <b/>
      <sz val="14"/>
      <color indexed="30"/>
      <name val="Arial Narrow"/>
      <family val="2"/>
    </font>
    <font>
      <u val="single"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6"/>
      <color indexed="30"/>
      <name val="Arial Narrow"/>
      <family val="2"/>
    </font>
    <font>
      <sz val="14"/>
      <color indexed="36"/>
      <name val="Arial Narrow"/>
      <family val="2"/>
    </font>
    <font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Arial Narrow"/>
      <family val="2"/>
    </font>
    <font>
      <b/>
      <sz val="16"/>
      <color theme="0"/>
      <name val="Arial Narrow"/>
      <family val="2"/>
    </font>
    <font>
      <u val="single"/>
      <sz val="16"/>
      <color rgb="FFFF0000"/>
      <name val="Arial Narrow"/>
      <family val="2"/>
    </font>
    <font>
      <b/>
      <sz val="16"/>
      <color rgb="FF008000"/>
      <name val="Arial Narrow"/>
      <family val="2"/>
    </font>
    <font>
      <sz val="16"/>
      <color rgb="FFFF0000"/>
      <name val="Arial Narrow"/>
      <family val="2"/>
    </font>
    <font>
      <b/>
      <sz val="14"/>
      <color rgb="FF008000"/>
      <name val="Arial Narrow"/>
      <family val="2"/>
    </font>
    <font>
      <u val="single"/>
      <sz val="12"/>
      <color rgb="FFFF0000"/>
      <name val="Arial Narrow"/>
      <family val="2"/>
    </font>
    <font>
      <b/>
      <sz val="14"/>
      <color rgb="FF0070C0"/>
      <name val="Arial Narrow"/>
      <family val="2"/>
    </font>
    <font>
      <u val="single"/>
      <sz val="14"/>
      <color rgb="FFFF0000"/>
      <name val="Arial Narrow"/>
      <family val="2"/>
    </font>
    <font>
      <sz val="14"/>
      <color rgb="FFFF0000"/>
      <name val="Arial Narrow"/>
      <family val="2"/>
    </font>
    <font>
      <b/>
      <sz val="16"/>
      <color rgb="FF0070C0"/>
      <name val="Arial Narrow"/>
      <family val="2"/>
    </font>
    <font>
      <sz val="14"/>
      <color theme="7" tint="-0.2499700039625167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37">
    <xf numFmtId="0" fontId="0" fillId="0" borderId="0" xfId="0" applyAlignment="1">
      <alignment/>
    </xf>
    <xf numFmtId="4" fontId="2" fillId="33" borderId="10" xfId="53" applyNumberFormat="1" applyFont="1" applyFill="1" applyBorder="1">
      <alignment/>
      <protection/>
    </xf>
    <xf numFmtId="4" fontId="2" fillId="33" borderId="0" xfId="53" applyNumberFormat="1" applyFont="1" applyFill="1">
      <alignment/>
      <protection/>
    </xf>
    <xf numFmtId="4" fontId="2" fillId="33" borderId="0" xfId="53" applyNumberFormat="1" applyFont="1" applyFill="1" applyAlignment="1">
      <alignment horizontal="right"/>
      <protection/>
    </xf>
    <xf numFmtId="4" fontId="2" fillId="33" borderId="0" xfId="53" applyNumberFormat="1" applyFont="1" applyFill="1" applyAlignment="1">
      <alignment horizontal="centerContinuous"/>
      <protection/>
    </xf>
    <xf numFmtId="4" fontId="2" fillId="33" borderId="0" xfId="53" applyNumberFormat="1" applyFont="1" applyFill="1" applyBorder="1">
      <alignment/>
      <protection/>
    </xf>
    <xf numFmtId="4" fontId="2" fillId="33" borderId="0" xfId="53" applyNumberFormat="1" applyFont="1" applyFill="1" applyAlignment="1">
      <alignment horizontal="center"/>
      <protection/>
    </xf>
    <xf numFmtId="4" fontId="2" fillId="34" borderId="0" xfId="53" applyNumberFormat="1" applyFont="1" applyFill="1" applyBorder="1" applyAlignment="1">
      <alignment horizontal="center"/>
      <protection/>
    </xf>
    <xf numFmtId="10" fontId="2" fillId="33" borderId="0" xfId="51" applyNumberFormat="1" applyFont="1" applyFill="1" applyAlignment="1">
      <alignment/>
    </xf>
    <xf numFmtId="9" fontId="2" fillId="33" borderId="0" xfId="51" applyFont="1" applyFill="1" applyAlignment="1">
      <alignment/>
    </xf>
    <xf numFmtId="1" fontId="2" fillId="35" borderId="11" xfId="53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2" fillId="34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 horizontal="center"/>
    </xf>
    <xf numFmtId="10" fontId="3" fillId="33" borderId="0" xfId="50" applyNumberFormat="1" applyFont="1" applyFill="1" applyAlignment="1">
      <alignment/>
    </xf>
    <xf numFmtId="4" fontId="2" fillId="33" borderId="12" xfId="0" applyNumberFormat="1" applyFont="1" applyFill="1" applyBorder="1" applyAlignment="1" quotePrefix="1">
      <alignment horizontal="left"/>
    </xf>
    <xf numFmtId="4" fontId="2" fillId="33" borderId="12" xfId="0" applyNumberFormat="1" applyFont="1" applyFill="1" applyBorder="1" applyAlignment="1" quotePrefix="1">
      <alignment horizontal="right"/>
    </xf>
    <xf numFmtId="4" fontId="2" fillId="33" borderId="0" xfId="0" applyNumberFormat="1" applyFont="1" applyFill="1" applyAlignment="1" quotePrefix="1">
      <alignment horizontal="left"/>
    </xf>
    <xf numFmtId="4" fontId="2" fillId="33" borderId="0" xfId="0" applyNumberFormat="1" applyFont="1" applyFill="1" applyAlignment="1" quotePrefix="1">
      <alignment horizontal="right"/>
    </xf>
    <xf numFmtId="9" fontId="2" fillId="33" borderId="0" xfId="50" applyFont="1" applyFill="1" applyAlignment="1">
      <alignment/>
    </xf>
    <xf numFmtId="4" fontId="2" fillId="33" borderId="12" xfId="0" applyNumberFormat="1" applyFont="1" applyFill="1" applyBorder="1" applyAlignment="1">
      <alignment horizontal="right"/>
    </xf>
    <xf numFmtId="10" fontId="2" fillId="34" borderId="0" xfId="50" applyNumberFormat="1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6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 quotePrefix="1">
      <alignment horizontal="right"/>
    </xf>
    <xf numFmtId="4" fontId="60" fillId="33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7" fontId="62" fillId="34" borderId="0" xfId="47" applyNumberFormat="1" applyFont="1" applyFill="1" applyAlignment="1" applyProtection="1">
      <alignment/>
      <protection locked="0"/>
    </xf>
    <xf numFmtId="7" fontId="62" fillId="34" borderId="0" xfId="47" applyNumberFormat="1" applyFont="1" applyFill="1" applyAlignment="1">
      <alignment/>
    </xf>
    <xf numFmtId="166" fontId="62" fillId="34" borderId="0" xfId="47" applyNumberFormat="1" applyFont="1" applyFill="1" applyAlignment="1">
      <alignment horizontal="center"/>
    </xf>
    <xf numFmtId="7" fontId="4" fillId="34" borderId="0" xfId="47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66" fontId="4" fillId="34" borderId="0" xfId="47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7" fontId="2" fillId="34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7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0" fontId="63" fillId="33" borderId="0" xfId="50" applyNumberFormat="1" applyFont="1" applyFill="1" applyAlignment="1">
      <alignment horizontal="center"/>
    </xf>
    <xf numFmtId="7" fontId="2" fillId="34" borderId="0" xfId="47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7" fontId="62" fillId="34" borderId="0" xfId="47" applyNumberFormat="1" applyFont="1" applyFill="1" applyBorder="1" applyAlignment="1">
      <alignment/>
    </xf>
    <xf numFmtId="166" fontId="62" fillId="34" borderId="0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 horizontal="center"/>
    </xf>
    <xf numFmtId="7" fontId="4" fillId="34" borderId="0" xfId="47" applyNumberFormat="1" applyFont="1" applyFill="1" applyAlignment="1" applyProtection="1">
      <alignment/>
      <protection locked="0"/>
    </xf>
    <xf numFmtId="7" fontId="4" fillId="34" borderId="0" xfId="47" applyNumberFormat="1" applyFont="1" applyFill="1" applyAlignment="1">
      <alignment/>
    </xf>
    <xf numFmtId="0" fontId="6" fillId="34" borderId="0" xfId="0" applyFont="1" applyFill="1" applyAlignment="1">
      <alignment/>
    </xf>
    <xf numFmtId="10" fontId="64" fillId="36" borderId="11" xfId="50" applyNumberFormat="1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7" fontId="62" fillId="34" borderId="0" xfId="47" applyNumberFormat="1" applyFont="1" applyFill="1" applyAlignment="1" applyProtection="1">
      <alignment/>
      <protection/>
    </xf>
    <xf numFmtId="166" fontId="62" fillId="34" borderId="0" xfId="47" applyNumberFormat="1" applyFont="1" applyFill="1" applyAlignment="1" applyProtection="1">
      <alignment horizontal="center"/>
      <protection/>
    </xf>
    <xf numFmtId="7" fontId="4" fillId="34" borderId="0" xfId="47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7" fontId="4" fillId="34" borderId="0" xfId="47" applyNumberFormat="1" applyFont="1" applyFill="1" applyBorder="1" applyAlignment="1" applyProtection="1">
      <alignment/>
      <protection/>
    </xf>
    <xf numFmtId="166" fontId="2" fillId="34" borderId="0" xfId="47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7" fontId="2" fillId="34" borderId="0" xfId="47" applyNumberFormat="1" applyFont="1" applyFill="1" applyBorder="1" applyAlignment="1" applyProtection="1">
      <alignment/>
      <protection/>
    </xf>
    <xf numFmtId="166" fontId="4" fillId="34" borderId="0" xfId="47" applyNumberFormat="1" applyFont="1" applyFill="1" applyBorder="1" applyAlignment="1" applyProtection="1">
      <alignment horizontal="center"/>
      <protection/>
    </xf>
    <xf numFmtId="167" fontId="64" fillId="36" borderId="11" xfId="47" applyNumberFormat="1" applyFont="1" applyFill="1" applyBorder="1" applyAlignment="1" applyProtection="1">
      <alignment horizontal="center"/>
      <protection locked="0"/>
    </xf>
    <xf numFmtId="7" fontId="64" fillId="36" borderId="11" xfId="47" applyNumberFormat="1" applyFont="1" applyFill="1" applyBorder="1" applyAlignment="1" applyProtection="1">
      <alignment/>
      <protection locked="0"/>
    </xf>
    <xf numFmtId="166" fontId="64" fillId="34" borderId="0" xfId="47" applyNumberFormat="1" applyFont="1" applyFill="1" applyAlignment="1">
      <alignment horizontal="center"/>
    </xf>
    <xf numFmtId="7" fontId="64" fillId="34" borderId="0" xfId="47" applyNumberFormat="1" applyFont="1" applyFill="1" applyAlignment="1">
      <alignment/>
    </xf>
    <xf numFmtId="166" fontId="64" fillId="34" borderId="0" xfId="47" applyNumberFormat="1" applyFont="1" applyFill="1" applyBorder="1" applyAlignment="1">
      <alignment horizontal="center"/>
    </xf>
    <xf numFmtId="7" fontId="64" fillId="34" borderId="0" xfId="47" applyNumberFormat="1" applyFont="1" applyFill="1" applyBorder="1" applyAlignment="1">
      <alignment/>
    </xf>
    <xf numFmtId="166" fontId="7" fillId="34" borderId="0" xfId="47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/>
    </xf>
    <xf numFmtId="0" fontId="9" fillId="34" borderId="0" xfId="0" applyFont="1" applyFill="1" applyAlignment="1" applyProtection="1">
      <alignment/>
      <protection/>
    </xf>
    <xf numFmtId="7" fontId="62" fillId="34" borderId="0" xfId="47" applyNumberFormat="1" applyFont="1" applyFill="1" applyBorder="1" applyAlignment="1" applyProtection="1">
      <alignment/>
      <protection/>
    </xf>
    <xf numFmtId="7" fontId="64" fillId="34" borderId="0" xfId="47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7" fontId="8" fillId="34" borderId="0" xfId="47" applyNumberFormat="1" applyFont="1" applyFill="1" applyBorder="1" applyAlignment="1" applyProtection="1">
      <alignment/>
      <protection/>
    </xf>
    <xf numFmtId="7" fontId="64" fillId="34" borderId="0" xfId="47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 horizontal="right"/>
      <protection/>
    </xf>
    <xf numFmtId="7" fontId="7" fillId="34" borderId="0" xfId="47" applyNumberFormat="1" applyFont="1" applyFill="1" applyAlignment="1" applyProtection="1">
      <alignment/>
      <protection/>
    </xf>
    <xf numFmtId="7" fontId="7" fillId="34" borderId="0" xfId="47" applyNumberFormat="1" applyFont="1" applyFill="1" applyBorder="1" applyAlignment="1" applyProtection="1">
      <alignment/>
      <protection/>
    </xf>
    <xf numFmtId="169" fontId="2" fillId="36" borderId="13" xfId="53" applyNumberFormat="1" applyFont="1" applyFill="1" applyBorder="1" applyProtection="1">
      <alignment/>
      <protection locked="0"/>
    </xf>
    <xf numFmtId="7" fontId="66" fillId="34" borderId="14" xfId="47" applyNumberFormat="1" applyFont="1" applyFill="1" applyBorder="1" applyAlignment="1" applyProtection="1">
      <alignment/>
      <protection/>
    </xf>
    <xf numFmtId="7" fontId="2" fillId="34" borderId="0" xfId="47" applyNumberFormat="1" applyFont="1" applyFill="1" applyAlignment="1" applyProtection="1">
      <alignment/>
      <protection/>
    </xf>
    <xf numFmtId="4" fontId="2" fillId="33" borderId="10" xfId="53" applyNumberFormat="1" applyFont="1" applyFill="1" applyBorder="1" applyProtection="1">
      <alignment/>
      <protection/>
    </xf>
    <xf numFmtId="4" fontId="2" fillId="33" borderId="0" xfId="53" applyNumberFormat="1" applyFont="1" applyFill="1" applyProtection="1">
      <alignment/>
      <protection/>
    </xf>
    <xf numFmtId="4" fontId="2" fillId="33" borderId="0" xfId="53" applyNumberFormat="1" applyFont="1" applyFill="1" applyAlignment="1" applyProtection="1">
      <alignment horizontal="center"/>
      <protection/>
    </xf>
    <xf numFmtId="4" fontId="2" fillId="34" borderId="0" xfId="53" applyNumberFormat="1" applyFont="1" applyFill="1" applyBorder="1" applyAlignment="1" applyProtection="1">
      <alignment horizontal="center"/>
      <protection/>
    </xf>
    <xf numFmtId="3" fontId="2" fillId="33" borderId="0" xfId="53" applyNumberFormat="1" applyFont="1" applyFill="1" applyAlignment="1" applyProtection="1">
      <alignment horizontal="center"/>
      <protection/>
    </xf>
    <xf numFmtId="4" fontId="2" fillId="33" borderId="0" xfId="53" applyNumberFormat="1" applyFont="1" applyFill="1" applyAlignment="1" applyProtection="1">
      <alignment horizontal="right"/>
      <protection/>
    </xf>
    <xf numFmtId="165" fontId="2" fillId="33" borderId="0" xfId="53" applyNumberFormat="1" applyFont="1" applyFill="1" applyProtection="1">
      <alignment/>
      <protection/>
    </xf>
    <xf numFmtId="10" fontId="2" fillId="34" borderId="0" xfId="51" applyNumberFormat="1" applyFont="1" applyFill="1" applyBorder="1" applyAlignment="1" applyProtection="1">
      <alignment/>
      <protection/>
    </xf>
    <xf numFmtId="10" fontId="2" fillId="33" borderId="0" xfId="51" applyNumberFormat="1" applyFont="1" applyFill="1" applyAlignment="1" applyProtection="1">
      <alignment/>
      <protection/>
    </xf>
    <xf numFmtId="9" fontId="2" fillId="33" borderId="0" xfId="51" applyFont="1" applyFill="1" applyAlignment="1" applyProtection="1">
      <alignment/>
      <protection/>
    </xf>
    <xf numFmtId="4" fontId="2" fillId="33" borderId="0" xfId="53" applyNumberFormat="1" applyFont="1" applyFill="1" applyAlignment="1" applyProtection="1">
      <alignment horizontal="centerContinuous"/>
      <protection/>
    </xf>
    <xf numFmtId="0" fontId="2" fillId="34" borderId="0" xfId="60" applyNumberFormat="1" applyFont="1" applyFill="1" applyAlignment="1" applyProtection="1">
      <alignment/>
      <protection/>
    </xf>
    <xf numFmtId="1" fontId="2" fillId="33" borderId="0" xfId="53" applyNumberFormat="1" applyFont="1" applyFill="1" applyAlignment="1" applyProtection="1">
      <alignment horizontal="center"/>
      <protection/>
    </xf>
    <xf numFmtId="10" fontId="2" fillId="33" borderId="0" xfId="51" applyNumberFormat="1" applyFont="1" applyFill="1" applyAlignment="1" applyProtection="1">
      <alignment horizontal="right"/>
      <protection/>
    </xf>
    <xf numFmtId="10" fontId="2" fillId="34" borderId="0" xfId="53" applyNumberFormat="1" applyFont="1" applyFill="1" applyBorder="1" applyAlignment="1" applyProtection="1">
      <alignment horizontal="right"/>
      <protection/>
    </xf>
    <xf numFmtId="169" fontId="2" fillId="33" borderId="0" xfId="53" applyNumberFormat="1" applyFont="1" applyFill="1" applyAlignment="1" applyProtection="1">
      <alignment horizontal="right"/>
      <protection/>
    </xf>
    <xf numFmtId="10" fontId="2" fillId="33" borderId="0" xfId="53" applyNumberFormat="1" applyFont="1" applyFill="1" applyAlignment="1" applyProtection="1">
      <alignment horizontal="right"/>
      <protection/>
    </xf>
    <xf numFmtId="1" fontId="2" fillId="33" borderId="0" xfId="53" applyNumberFormat="1" applyFont="1" applyFill="1" applyProtection="1">
      <alignment/>
      <protection/>
    </xf>
    <xf numFmtId="4" fontId="2" fillId="33" borderId="12" xfId="53" applyNumberFormat="1" applyFont="1" applyFill="1" applyBorder="1" applyProtection="1">
      <alignment/>
      <protection/>
    </xf>
    <xf numFmtId="10" fontId="2" fillId="33" borderId="12" xfId="51" applyNumberFormat="1" applyFont="1" applyFill="1" applyBorder="1" applyAlignment="1" applyProtection="1">
      <alignment horizontal="right"/>
      <protection/>
    </xf>
    <xf numFmtId="10" fontId="2" fillId="33" borderId="12" xfId="53" applyNumberFormat="1" applyFont="1" applyFill="1" applyBorder="1" applyAlignment="1" applyProtection="1">
      <alignment horizontal="right"/>
      <protection/>
    </xf>
    <xf numFmtId="1" fontId="2" fillId="33" borderId="12" xfId="53" applyNumberFormat="1" applyFont="1" applyFill="1" applyBorder="1" applyProtection="1">
      <alignment/>
      <protection/>
    </xf>
    <xf numFmtId="169" fontId="2" fillId="33" borderId="12" xfId="53" applyNumberFormat="1" applyFont="1" applyFill="1" applyBorder="1" applyAlignment="1" applyProtection="1">
      <alignment horizontal="right"/>
      <protection/>
    </xf>
    <xf numFmtId="169" fontId="2" fillId="33" borderId="14" xfId="53" applyNumberFormat="1" applyFont="1" applyFill="1" applyBorder="1" applyAlignment="1" applyProtection="1">
      <alignment horizontal="right"/>
      <protection/>
    </xf>
    <xf numFmtId="169" fontId="2" fillId="33" borderId="0" xfId="53" applyNumberFormat="1" applyFont="1" applyFill="1" applyProtection="1">
      <alignment/>
      <protection/>
    </xf>
    <xf numFmtId="169" fontId="2" fillId="33" borderId="0" xfId="53" applyNumberFormat="1" applyFont="1" applyFill="1" applyAlignment="1" applyProtection="1">
      <alignment horizontal="centerContinuous"/>
      <protection/>
    </xf>
    <xf numFmtId="10" fontId="5" fillId="33" borderId="12" xfId="51" applyNumberFormat="1" applyFont="1" applyFill="1" applyBorder="1" applyAlignment="1" applyProtection="1">
      <alignment horizontal="right"/>
      <protection/>
    </xf>
    <xf numFmtId="10" fontId="2" fillId="33" borderId="10" xfId="53" applyNumberFormat="1" applyFont="1" applyFill="1" applyBorder="1" applyAlignment="1" applyProtection="1">
      <alignment horizontal="right"/>
      <protection/>
    </xf>
    <xf numFmtId="1" fontId="2" fillId="33" borderId="10" xfId="53" applyNumberFormat="1" applyFont="1" applyFill="1" applyBorder="1" applyProtection="1">
      <alignment/>
      <protection/>
    </xf>
    <xf numFmtId="169" fontId="2" fillId="33" borderId="10" xfId="53" applyNumberFormat="1" applyFont="1" applyFill="1" applyBorder="1" applyProtection="1">
      <alignment/>
      <protection/>
    </xf>
    <xf numFmtId="4" fontId="2" fillId="33" borderId="0" xfId="53" applyNumberFormat="1" applyFont="1" applyFill="1" applyBorder="1" applyProtection="1">
      <alignment/>
      <protection/>
    </xf>
    <xf numFmtId="1" fontId="2" fillId="33" borderId="0" xfId="53" applyNumberFormat="1" applyFont="1" applyFill="1" applyBorder="1" applyProtection="1">
      <alignment/>
      <protection/>
    </xf>
    <xf numFmtId="169" fontId="2" fillId="33" borderId="0" xfId="53" applyNumberFormat="1" applyFont="1" applyFill="1" applyBorder="1" applyAlignment="1" applyProtection="1">
      <alignment horizontal="centerContinuous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right"/>
      <protection/>
    </xf>
    <xf numFmtId="0" fontId="67" fillId="34" borderId="0" xfId="0" applyFont="1" applyFill="1" applyAlignment="1" applyProtection="1">
      <alignment horizontal="center"/>
      <protection/>
    </xf>
    <xf numFmtId="7" fontId="8" fillId="34" borderId="0" xfId="47" applyNumberFormat="1" applyFont="1" applyFill="1" applyAlignment="1" applyProtection="1">
      <alignment horizontal="center"/>
      <protection/>
    </xf>
    <xf numFmtId="172" fontId="64" fillId="36" borderId="11" xfId="47" applyNumberFormat="1" applyFont="1" applyFill="1" applyBorder="1" applyAlignment="1" applyProtection="1">
      <alignment horizontal="center"/>
      <protection locked="0"/>
    </xf>
    <xf numFmtId="166" fontId="64" fillId="34" borderId="0" xfId="47" applyNumberFormat="1" applyFont="1" applyFill="1" applyAlignment="1" applyProtection="1">
      <alignment horizontal="center"/>
      <protection/>
    </xf>
    <xf numFmtId="7" fontId="8" fillId="34" borderId="0" xfId="47" applyNumberFormat="1" applyFont="1" applyFill="1" applyBorder="1" applyAlignment="1" applyProtection="1">
      <alignment horizontal="center"/>
      <protection/>
    </xf>
    <xf numFmtId="166" fontId="64" fillId="34" borderId="0" xfId="47" applyNumberFormat="1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right"/>
      <protection/>
    </xf>
    <xf numFmtId="172" fontId="8" fillId="34" borderId="15" xfId="47" applyNumberFormat="1" applyFont="1" applyFill="1" applyBorder="1" applyAlignment="1" applyProtection="1">
      <alignment horizontal="center"/>
      <protection/>
    </xf>
    <xf numFmtId="7" fontId="8" fillId="34" borderId="14" xfId="47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166" fontId="7" fillId="34" borderId="0" xfId="47" applyNumberFormat="1" applyFont="1" applyFill="1" applyBorder="1" applyAlignment="1" applyProtection="1">
      <alignment horizontal="right"/>
      <protection/>
    </xf>
    <xf numFmtId="7" fontId="7" fillId="34" borderId="0" xfId="47" applyNumberFormat="1" applyFont="1" applyFill="1" applyAlignment="1" applyProtection="1">
      <alignment horizontal="center"/>
      <protection/>
    </xf>
    <xf numFmtId="7" fontId="7" fillId="34" borderId="12" xfId="0" applyNumberFormat="1" applyFont="1" applyFill="1" applyBorder="1" applyAlignment="1" applyProtection="1">
      <alignment horizontal="center"/>
      <protection/>
    </xf>
    <xf numFmtId="7" fontId="7" fillId="34" borderId="0" xfId="0" applyNumberFormat="1" applyFont="1" applyFill="1" applyBorder="1" applyAlignment="1" applyProtection="1">
      <alignment horizontal="center"/>
      <protection/>
    </xf>
    <xf numFmtId="172" fontId="7" fillId="34" borderId="0" xfId="0" applyNumberFormat="1" applyFont="1" applyFill="1" applyAlignment="1" applyProtection="1">
      <alignment horizontal="center"/>
      <protection/>
    </xf>
    <xf numFmtId="0" fontId="68" fillId="34" borderId="0" xfId="0" applyFont="1" applyFill="1" applyAlignment="1" applyProtection="1">
      <alignment horizontal="center"/>
      <protection/>
    </xf>
    <xf numFmtId="174" fontId="66" fillId="34" borderId="0" xfId="0" applyNumberFormat="1" applyFont="1" applyFill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172" fontId="8" fillId="34" borderId="0" xfId="47" applyNumberFormat="1" applyFont="1" applyFill="1" applyBorder="1" applyAlignment="1" applyProtection="1">
      <alignment horizontal="center"/>
      <protection/>
    </xf>
    <xf numFmtId="7" fontId="11" fillId="34" borderId="0" xfId="47" applyNumberFormat="1" applyFont="1" applyFill="1" applyBorder="1" applyAlignment="1" applyProtection="1">
      <alignment horizontal="right"/>
      <protection/>
    </xf>
    <xf numFmtId="0" fontId="7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166" fontId="8" fillId="34" borderId="0" xfId="47" applyNumberFormat="1" applyFont="1" applyFill="1" applyBorder="1" applyAlignment="1" applyProtection="1">
      <alignment horizontal="right"/>
      <protection/>
    </xf>
    <xf numFmtId="10" fontId="7" fillId="34" borderId="0" xfId="50" applyNumberFormat="1" applyFont="1" applyFill="1" applyBorder="1" applyAlignment="1" applyProtection="1" quotePrefix="1">
      <alignment horizontal="right"/>
      <protection/>
    </xf>
    <xf numFmtId="4" fontId="2" fillId="34" borderId="1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16" fontId="7" fillId="34" borderId="0" xfId="0" applyNumberFormat="1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4" fontId="7" fillId="34" borderId="0" xfId="0" applyNumberFormat="1" applyFont="1" applyFill="1" applyAlignment="1" applyProtection="1">
      <alignment/>
      <protection/>
    </xf>
    <xf numFmtId="174" fontId="8" fillId="34" borderId="11" xfId="0" applyNumberFormat="1" applyFont="1" applyFill="1" applyBorder="1" applyAlignment="1" applyProtection="1">
      <alignment horizontal="right"/>
      <protection/>
    </xf>
    <xf numFmtId="10" fontId="8" fillId="34" borderId="11" xfId="50" applyNumberFormat="1" applyFont="1" applyFill="1" applyBorder="1" applyAlignment="1" applyProtection="1">
      <alignment/>
      <protection/>
    </xf>
    <xf numFmtId="4" fontId="2" fillId="34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174" fontId="2" fillId="34" borderId="0" xfId="0" applyNumberFormat="1" applyFont="1" applyFill="1" applyAlignment="1" applyProtection="1">
      <alignment horizontal="right"/>
      <protection/>
    </xf>
    <xf numFmtId="4" fontId="2" fillId="33" borderId="0" xfId="0" applyNumberFormat="1" applyFont="1" applyFill="1" applyAlignment="1" applyProtection="1">
      <alignment horizontal="left"/>
      <protection/>
    </xf>
    <xf numFmtId="4" fontId="2" fillId="33" borderId="12" xfId="0" applyNumberFormat="1" applyFont="1" applyFill="1" applyBorder="1" applyAlignment="1" applyProtection="1" quotePrefix="1">
      <alignment horizontal="left"/>
      <protection/>
    </xf>
    <xf numFmtId="174" fontId="2" fillId="33" borderId="12" xfId="0" applyNumberFormat="1" applyFont="1" applyFill="1" applyBorder="1" applyAlignment="1" applyProtection="1">
      <alignment horizontal="right"/>
      <protection/>
    </xf>
    <xf numFmtId="4" fontId="2" fillId="33" borderId="12" xfId="0" applyNumberFormat="1" applyFont="1" applyFill="1" applyBorder="1" applyAlignment="1" applyProtection="1" quotePrefix="1">
      <alignment horizontal="right"/>
      <protection/>
    </xf>
    <xf numFmtId="4" fontId="2" fillId="33" borderId="0" xfId="0" applyNumberFormat="1" applyFont="1" applyFill="1" applyAlignment="1" applyProtection="1">
      <alignment horizontal="center"/>
      <protection/>
    </xf>
    <xf numFmtId="10" fontId="69" fillId="33" borderId="0" xfId="5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 quotePrefix="1">
      <alignment horizontal="left"/>
      <protection/>
    </xf>
    <xf numFmtId="4" fontId="2" fillId="33" borderId="0" xfId="0" applyNumberFormat="1" applyFont="1" applyFill="1" applyAlignment="1" applyProtection="1" quotePrefix="1">
      <alignment horizontal="right"/>
      <protection/>
    </xf>
    <xf numFmtId="10" fontId="2" fillId="34" borderId="0" xfId="50" applyNumberFormat="1" applyFont="1" applyFill="1" applyAlignment="1" applyProtection="1">
      <alignment horizontal="center"/>
      <protection/>
    </xf>
    <xf numFmtId="9" fontId="2" fillId="33" borderId="0" xfId="50" applyFont="1" applyFill="1" applyAlignment="1" applyProtection="1">
      <alignment/>
      <protection/>
    </xf>
    <xf numFmtId="4" fontId="59" fillId="33" borderId="0" xfId="0" applyNumberFormat="1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4" fontId="2" fillId="33" borderId="12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 quotePrefix="1">
      <alignment horizontal="right"/>
      <protection/>
    </xf>
    <xf numFmtId="10" fontId="69" fillId="34" borderId="0" xfId="5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60" fillId="33" borderId="0" xfId="0" applyNumberFormat="1" applyFont="1" applyFill="1" applyAlignment="1" applyProtection="1">
      <alignment horizontal="right"/>
      <protection/>
    </xf>
    <xf numFmtId="7" fontId="7" fillId="34" borderId="11" xfId="47" applyNumberFormat="1" applyFont="1" applyFill="1" applyBorder="1" applyAlignment="1" applyProtection="1">
      <alignment/>
      <protection/>
    </xf>
    <xf numFmtId="7" fontId="7" fillId="34" borderId="0" xfId="0" applyNumberFormat="1" applyFont="1" applyFill="1" applyAlignment="1" applyProtection="1">
      <alignment/>
      <protection/>
    </xf>
    <xf numFmtId="7" fontId="64" fillId="34" borderId="11" xfId="47" applyNumberFormat="1" applyFont="1" applyFill="1" applyBorder="1" applyAlignment="1" applyProtection="1">
      <alignment/>
      <protection locked="0"/>
    </xf>
    <xf numFmtId="172" fontId="64" fillId="34" borderId="11" xfId="47" applyNumberFormat="1" applyFont="1" applyFill="1" applyBorder="1" applyAlignment="1" applyProtection="1">
      <alignment horizontal="center"/>
      <protection locked="0"/>
    </xf>
    <xf numFmtId="4" fontId="2" fillId="34" borderId="0" xfId="53" applyNumberFormat="1" applyFont="1" applyFill="1">
      <alignment/>
      <protection/>
    </xf>
    <xf numFmtId="4" fontId="2" fillId="34" borderId="11" xfId="53" applyNumberFormat="1" applyFont="1" applyFill="1" applyBorder="1" applyAlignment="1">
      <alignment horizontal="center"/>
      <protection/>
    </xf>
    <xf numFmtId="4" fontId="2" fillId="34" borderId="0" xfId="53" applyNumberFormat="1" applyFont="1" applyFill="1" applyAlignment="1" quotePrefix="1">
      <alignment horizontal="center"/>
      <protection/>
    </xf>
    <xf numFmtId="165" fontId="2" fillId="34" borderId="0" xfId="53" applyNumberFormat="1" applyFont="1" applyFill="1">
      <alignment/>
      <protection/>
    </xf>
    <xf numFmtId="4" fontId="2" fillId="34" borderId="0" xfId="53" applyNumberFormat="1" applyFont="1" applyFill="1" applyAlignment="1">
      <alignment horizontal="right"/>
      <protection/>
    </xf>
    <xf numFmtId="4" fontId="2" fillId="34" borderId="0" xfId="53" applyNumberFormat="1" applyFont="1" applyFill="1" applyAlignment="1">
      <alignment horizontal="centerContinuous"/>
      <protection/>
    </xf>
    <xf numFmtId="4" fontId="2" fillId="34" borderId="0" xfId="53" applyNumberFormat="1" applyFont="1" applyFill="1" applyAlignment="1">
      <alignment horizontal="center"/>
      <protection/>
    </xf>
    <xf numFmtId="1" fontId="2" fillId="34" borderId="0" xfId="53" applyNumberFormat="1" applyFont="1" applyFill="1" applyAlignment="1">
      <alignment horizontal="center"/>
      <protection/>
    </xf>
    <xf numFmtId="9" fontId="2" fillId="34" borderId="0" xfId="51" applyFont="1" applyFill="1" applyAlignment="1">
      <alignment horizontal="justify"/>
    </xf>
    <xf numFmtId="1" fontId="2" fillId="34" borderId="0" xfId="53" applyNumberFormat="1" applyFont="1" applyFill="1">
      <alignment/>
      <protection/>
    </xf>
    <xf numFmtId="10" fontId="2" fillId="34" borderId="11" xfId="51" applyNumberFormat="1" applyFont="1" applyFill="1" applyBorder="1" applyAlignment="1">
      <alignment horizontal="justify"/>
    </xf>
    <xf numFmtId="4" fontId="10" fillId="34" borderId="0" xfId="53" applyNumberFormat="1" applyFont="1" applyFill="1" applyAlignment="1">
      <alignment horizontal="center"/>
      <protection/>
    </xf>
    <xf numFmtId="1" fontId="10" fillId="34" borderId="0" xfId="53" applyNumberFormat="1" applyFont="1" applyFill="1" applyAlignment="1">
      <alignment horizontal="center"/>
      <protection/>
    </xf>
    <xf numFmtId="1" fontId="2" fillId="34" borderId="11" xfId="53" applyNumberFormat="1" applyFont="1" applyFill="1" applyBorder="1" applyAlignment="1" applyProtection="1">
      <alignment horizontal="center"/>
      <protection locked="0"/>
    </xf>
    <xf numFmtId="4" fontId="2" fillId="34" borderId="12" xfId="53" applyNumberFormat="1" applyFont="1" applyFill="1" applyBorder="1">
      <alignment/>
      <protection/>
    </xf>
    <xf numFmtId="1" fontId="2" fillId="34" borderId="12" xfId="53" applyNumberFormat="1" applyFont="1" applyFill="1" applyBorder="1">
      <alignment/>
      <protection/>
    </xf>
    <xf numFmtId="9" fontId="2" fillId="34" borderId="0" xfId="51" applyFont="1" applyFill="1" applyAlignment="1">
      <alignment horizontal="left"/>
    </xf>
    <xf numFmtId="9" fontId="2" fillId="34" borderId="12" xfId="51" applyFont="1" applyFill="1" applyBorder="1" applyAlignment="1">
      <alignment horizontal="justify"/>
    </xf>
    <xf numFmtId="10" fontId="2" fillId="34" borderId="11" xfId="51" applyNumberFormat="1" applyFont="1" applyFill="1" applyBorder="1" applyAlignment="1">
      <alignment horizontal="left"/>
    </xf>
    <xf numFmtId="4" fontId="2" fillId="34" borderId="16" xfId="53" applyNumberFormat="1" applyFont="1" applyFill="1" applyBorder="1">
      <alignment/>
      <protection/>
    </xf>
    <xf numFmtId="4" fontId="2" fillId="34" borderId="10" xfId="53" applyNumberFormat="1" applyFont="1" applyFill="1" applyBorder="1">
      <alignment/>
      <protection/>
    </xf>
    <xf numFmtId="1" fontId="2" fillId="34" borderId="10" xfId="53" applyNumberFormat="1" applyFont="1" applyFill="1" applyBorder="1">
      <alignment/>
      <protection/>
    </xf>
    <xf numFmtId="4" fontId="2" fillId="34" borderId="0" xfId="53" applyNumberFormat="1" applyFont="1" applyFill="1" applyBorder="1">
      <alignment/>
      <protection/>
    </xf>
    <xf numFmtId="4" fontId="2" fillId="34" borderId="0" xfId="53" applyNumberFormat="1" applyFont="1" applyFill="1" applyBorder="1" applyAlignment="1">
      <alignment horizontal="centerContinuous"/>
      <protection/>
    </xf>
    <xf numFmtId="1" fontId="2" fillId="34" borderId="0" xfId="53" applyNumberFormat="1" applyFont="1" applyFill="1" applyBorder="1">
      <alignment/>
      <protection/>
    </xf>
    <xf numFmtId="0" fontId="2" fillId="34" borderId="11" xfId="0" applyFont="1" applyFill="1" applyBorder="1" applyAlignment="1" applyProtection="1">
      <alignment/>
      <protection locked="0"/>
    </xf>
    <xf numFmtId="167" fontId="62" fillId="34" borderId="11" xfId="47" applyNumberFormat="1" applyFont="1" applyFill="1" applyBorder="1" applyAlignment="1" applyProtection="1">
      <alignment horizontal="center"/>
      <protection locked="0"/>
    </xf>
    <xf numFmtId="7" fontId="62" fillId="34" borderId="11" xfId="47" applyNumberFormat="1" applyFont="1" applyFill="1" applyBorder="1" applyAlignment="1" applyProtection="1">
      <alignment/>
      <protection locked="0"/>
    </xf>
    <xf numFmtId="7" fontId="2" fillId="34" borderId="17" xfId="47" applyNumberFormat="1" applyFont="1" applyFill="1" applyBorder="1" applyAlignment="1">
      <alignment/>
    </xf>
    <xf numFmtId="7" fontId="2" fillId="34" borderId="17" xfId="47" applyNumberFormat="1" applyFont="1" applyFill="1" applyBorder="1" applyAlignment="1" applyProtection="1">
      <alignment/>
      <protection locked="0"/>
    </xf>
    <xf numFmtId="4" fontId="62" fillId="34" borderId="11" xfId="0" applyNumberFormat="1" applyFont="1" applyFill="1" applyBorder="1" applyAlignment="1" applyProtection="1">
      <alignment horizontal="right"/>
      <protection locked="0"/>
    </xf>
    <xf numFmtId="10" fontId="64" fillId="34" borderId="11" xfId="50" applyNumberFormat="1" applyFont="1" applyFill="1" applyBorder="1" applyAlignment="1" applyProtection="1">
      <alignment/>
      <protection locked="0"/>
    </xf>
    <xf numFmtId="10" fontId="62" fillId="34" borderId="11" xfId="50" applyNumberFormat="1" applyFont="1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4" fontId="13" fillId="33" borderId="0" xfId="0" applyNumberFormat="1" applyFont="1" applyFill="1" applyAlignment="1" applyProtection="1">
      <alignment horizontal="center"/>
      <protection/>
    </xf>
    <xf numFmtId="172" fontId="7" fillId="34" borderId="18" xfId="0" applyNumberFormat="1" applyFont="1" applyFill="1" applyBorder="1" applyAlignment="1" applyProtection="1">
      <alignment horizontal="center"/>
      <protection/>
    </xf>
    <xf numFmtId="4" fontId="70" fillId="34" borderId="0" xfId="0" applyNumberFormat="1" applyFont="1" applyFill="1" applyAlignment="1" applyProtection="1">
      <alignment horizontal="center"/>
      <protection/>
    </xf>
    <xf numFmtId="4" fontId="70" fillId="34" borderId="0" xfId="0" applyNumberFormat="1" applyFont="1" applyFill="1" applyAlignment="1" applyProtection="1">
      <alignment/>
      <protection/>
    </xf>
    <xf numFmtId="4" fontId="70" fillId="34" borderId="0" xfId="0" applyNumberFormat="1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23</xdr:row>
      <xdr:rowOff>152400</xdr:rowOff>
    </xdr:from>
    <xdr:to>
      <xdr:col>2</xdr:col>
      <xdr:colOff>342900</xdr:colOff>
      <xdr:row>28</xdr:row>
      <xdr:rowOff>28575</xdr:rowOff>
    </xdr:to>
    <xdr:sp>
      <xdr:nvSpPr>
        <xdr:cNvPr id="1" name="Textfeld 1"/>
        <xdr:cNvSpPr txBox="1">
          <a:spLocks noChangeArrowheads="1"/>
        </xdr:cNvSpPr>
      </xdr:nvSpPr>
      <xdr:spPr>
        <a:xfrm rot="19949859">
          <a:off x="762000" y="4171950"/>
          <a:ext cx="15240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Auszubildende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als Hilfskräfte berücksichtigen bitte  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66675</xdr:rowOff>
    </xdr:from>
    <xdr:to>
      <xdr:col>1</xdr:col>
      <xdr:colOff>257175</xdr:colOff>
      <xdr:row>26</xdr:row>
      <xdr:rowOff>180975</xdr:rowOff>
    </xdr:to>
    <xdr:sp>
      <xdr:nvSpPr>
        <xdr:cNvPr id="1" name="Textfeld 2"/>
        <xdr:cNvSpPr txBox="1">
          <a:spLocks noChangeArrowheads="1"/>
        </xdr:cNvSpPr>
      </xdr:nvSpPr>
      <xdr:spPr>
        <a:xfrm rot="19949859">
          <a:off x="333375" y="3857625"/>
          <a:ext cx="16859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Auszubildende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als Hilfskräfte berücksichtigen bitte  !!!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iseurmeisterschule.de/Programme\Microsoft%20Office\Office\B&#252;ro-sch\3\PR-HWK\3-1\T-B&#220;-Satz-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iseurmeisterschule.de/fileadmin/user_upload/5_Downloads_fuer_TN/E-17-bis-ml&#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druck"/>
      <sheetName val="Abschlußang.-mlö"/>
      <sheetName val="Abschlußang.-olö"/>
      <sheetName val="Lösu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dartwerte"/>
      <sheetName val="E - 17"/>
      <sheetName val="E - 18"/>
      <sheetName val="E - 19"/>
      <sheetName val="E - 20"/>
      <sheetName val="E - 21"/>
      <sheetName val="E - 22"/>
      <sheetName val="E - 23"/>
      <sheetName val="E - 24"/>
      <sheetName val="E - 25"/>
      <sheetName val="E - 27"/>
      <sheetName val="E - 28"/>
      <sheetName val="E - 29"/>
      <sheetName val="E - 36"/>
      <sheetName val="E - 37 neu"/>
      <sheetName val="E - 38 neu"/>
      <sheetName val="E - 40 neu"/>
      <sheetName val="E - 37"/>
      <sheetName val="E - 39"/>
      <sheetName val="E - 40"/>
      <sheetName val="E - 41"/>
      <sheetName val="E - 42"/>
      <sheetName val="E - 43"/>
      <sheetName val="E - 44"/>
      <sheetName val="E - 45"/>
      <sheetName val="E - 47"/>
    </sheetNames>
    <sheetDataSet>
      <sheetData sheetId="0">
        <row r="3">
          <cell r="B3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2.7109375" style="90" customWidth="1"/>
    <col min="2" max="2" width="26.421875" style="90" customWidth="1"/>
    <col min="3" max="3" width="9.140625" style="90" customWidth="1"/>
    <col min="4" max="4" width="2.7109375" style="90" customWidth="1"/>
    <col min="5" max="5" width="14.00390625" style="90" customWidth="1"/>
    <col min="6" max="6" width="5.00390625" style="90" customWidth="1"/>
    <col min="7" max="7" width="7.421875" style="90" customWidth="1"/>
    <col min="8" max="8" width="5.28125" style="90" customWidth="1"/>
    <col min="9" max="9" width="19.140625" style="90" customWidth="1"/>
    <col min="10" max="10" width="4.8515625" style="90" customWidth="1"/>
    <col min="11" max="11" width="13.8515625" style="90" customWidth="1"/>
    <col min="12" max="16384" width="11.421875" style="90" customWidth="1"/>
  </cols>
  <sheetData>
    <row r="1" s="133" customFormat="1" ht="7.5" customHeight="1" thickTop="1"/>
    <row r="2" ht="24.75" customHeight="1">
      <c r="B2" s="90" t="s">
        <v>78</v>
      </c>
    </row>
    <row r="3" spans="2:10" ht="28.5" customHeight="1">
      <c r="B3" s="90" t="s">
        <v>88</v>
      </c>
      <c r="C3" s="90" t="s">
        <v>89</v>
      </c>
      <c r="E3" s="134" t="s">
        <v>41</v>
      </c>
      <c r="G3" s="134" t="s">
        <v>42</v>
      </c>
      <c r="I3" s="135" t="s">
        <v>43</v>
      </c>
      <c r="J3" s="136"/>
    </row>
    <row r="4" ht="6.75" customHeight="1"/>
    <row r="5" spans="2:10" ht="18" customHeight="1">
      <c r="B5" s="90" t="s">
        <v>40</v>
      </c>
      <c r="E5" s="77">
        <v>500</v>
      </c>
      <c r="F5" s="137" t="s">
        <v>57</v>
      </c>
      <c r="G5" s="138">
        <v>1</v>
      </c>
      <c r="H5" s="137" t="s">
        <v>16</v>
      </c>
      <c r="I5" s="95">
        <f>E5*G5</f>
        <v>500</v>
      </c>
      <c r="J5" s="190"/>
    </row>
    <row r="6" spans="3:9" ht="3.75" customHeight="1">
      <c r="C6" s="89"/>
      <c r="E6" s="89"/>
      <c r="F6" s="137"/>
      <c r="G6" s="139"/>
      <c r="H6" s="137"/>
      <c r="I6" s="95"/>
    </row>
    <row r="7" spans="2:9" ht="18" customHeight="1">
      <c r="B7" s="90" t="s">
        <v>81</v>
      </c>
      <c r="C7" s="77">
        <v>10</v>
      </c>
      <c r="E7" s="189">
        <f>C7*monatl._Arbeitsstunden</f>
        <v>1650</v>
      </c>
      <c r="F7" s="137" t="s">
        <v>57</v>
      </c>
      <c r="G7" s="138">
        <v>1</v>
      </c>
      <c r="H7" s="137" t="s">
        <v>16</v>
      </c>
      <c r="I7" s="95">
        <f>E7*G7</f>
        <v>1650</v>
      </c>
    </row>
    <row r="8" spans="3:9" ht="3.75" customHeight="1">
      <c r="C8" s="89"/>
      <c r="E8" s="95"/>
      <c r="F8" s="137"/>
      <c r="G8" s="139"/>
      <c r="H8" s="137"/>
      <c r="I8" s="95"/>
    </row>
    <row r="9" spans="2:9" ht="18" customHeight="1">
      <c r="B9" s="90" t="s">
        <v>82</v>
      </c>
      <c r="C9" s="77">
        <v>0</v>
      </c>
      <c r="E9" s="189">
        <f>C9*monatl._Arbeitsstunden</f>
        <v>0</v>
      </c>
      <c r="F9" s="137" t="s">
        <v>57</v>
      </c>
      <c r="G9" s="138">
        <v>0</v>
      </c>
      <c r="H9" s="137" t="s">
        <v>16</v>
      </c>
      <c r="I9" s="95">
        <f>E9*G9</f>
        <v>0</v>
      </c>
    </row>
    <row r="10" spans="1:9" ht="4.5" customHeight="1">
      <c r="A10" s="91"/>
      <c r="B10" s="91"/>
      <c r="C10" s="93"/>
      <c r="D10" s="91"/>
      <c r="E10" s="96"/>
      <c r="F10" s="140"/>
      <c r="G10" s="141"/>
      <c r="H10" s="137"/>
      <c r="I10" s="95"/>
    </row>
    <row r="11" spans="1:9" ht="18" customHeight="1">
      <c r="A11" s="91"/>
      <c r="B11" s="90" t="s">
        <v>83</v>
      </c>
      <c r="C11" s="77">
        <v>0</v>
      </c>
      <c r="D11" s="91"/>
      <c r="E11" s="189">
        <f>C11*monatl._Arbeitsstunden</f>
        <v>0</v>
      </c>
      <c r="F11" s="137" t="s">
        <v>57</v>
      </c>
      <c r="G11" s="138">
        <v>0</v>
      </c>
      <c r="H11" s="137" t="s">
        <v>16</v>
      </c>
      <c r="I11" s="95">
        <f>E11*G11</f>
        <v>0</v>
      </c>
    </row>
    <row r="12" spans="1:9" ht="4.5" customHeight="1">
      <c r="A12" s="91"/>
      <c r="B12" s="91"/>
      <c r="C12" s="93"/>
      <c r="D12" s="91"/>
      <c r="E12" s="96"/>
      <c r="F12" s="140"/>
      <c r="G12" s="141"/>
      <c r="H12" s="137"/>
      <c r="I12" s="95"/>
    </row>
    <row r="13" spans="1:9" ht="18" customHeight="1">
      <c r="A13" s="91"/>
      <c r="B13" s="90" t="s">
        <v>84</v>
      </c>
      <c r="C13" s="77">
        <v>0</v>
      </c>
      <c r="D13" s="91"/>
      <c r="E13" s="189">
        <f>C13*monatl._Arbeitsstunden</f>
        <v>0</v>
      </c>
      <c r="F13" s="137" t="s">
        <v>57</v>
      </c>
      <c r="G13" s="138">
        <v>0</v>
      </c>
      <c r="H13" s="137" t="s">
        <v>16</v>
      </c>
      <c r="I13" s="95">
        <f>E13*G13</f>
        <v>0</v>
      </c>
    </row>
    <row r="14" spans="1:9" ht="4.5" customHeight="1">
      <c r="A14" s="91"/>
      <c r="B14" s="91"/>
      <c r="C14" s="93"/>
      <c r="D14" s="91"/>
      <c r="E14" s="96"/>
      <c r="F14" s="140"/>
      <c r="G14" s="141"/>
      <c r="H14" s="137"/>
      <c r="I14" s="95"/>
    </row>
    <row r="15" spans="1:9" ht="18" customHeight="1">
      <c r="A15" s="91"/>
      <c r="B15" s="90" t="s">
        <v>85</v>
      </c>
      <c r="C15" s="77">
        <v>0</v>
      </c>
      <c r="D15" s="91"/>
      <c r="E15" s="189">
        <f>C15*monatl._Arbeitsstunden</f>
        <v>0</v>
      </c>
      <c r="F15" s="137" t="s">
        <v>57</v>
      </c>
      <c r="G15" s="138">
        <v>0</v>
      </c>
      <c r="H15" s="137" t="s">
        <v>16</v>
      </c>
      <c r="I15" s="95">
        <f>E15*G15</f>
        <v>0</v>
      </c>
    </row>
    <row r="16" spans="3:9" ht="4.5" customHeight="1">
      <c r="C16" s="89"/>
      <c r="E16" s="95"/>
      <c r="F16" s="137"/>
      <c r="G16" s="139"/>
      <c r="H16" s="137"/>
      <c r="I16" s="95"/>
    </row>
    <row r="17" spans="1:9" ht="18" customHeight="1">
      <c r="A17" s="142"/>
      <c r="B17" s="142" t="s">
        <v>73</v>
      </c>
      <c r="C17" s="77">
        <v>0</v>
      </c>
      <c r="D17" s="142"/>
      <c r="E17" s="189">
        <f>C17*monatl._Arbeitsstunden</f>
        <v>0</v>
      </c>
      <c r="F17" s="137" t="s">
        <v>57</v>
      </c>
      <c r="G17" s="138">
        <v>0</v>
      </c>
      <c r="H17" s="137" t="s">
        <v>16</v>
      </c>
      <c r="I17" s="95">
        <f>E17*G17</f>
        <v>0</v>
      </c>
    </row>
    <row r="18" spans="5:9" ht="18" customHeight="1" thickBot="1">
      <c r="E18" s="143" t="s">
        <v>91</v>
      </c>
      <c r="F18" s="92"/>
      <c r="G18" s="144">
        <f>SUM(G5:G17)</f>
        <v>2</v>
      </c>
      <c r="H18" s="137" t="s">
        <v>16</v>
      </c>
      <c r="I18" s="145">
        <f>SUM(I5:I17)</f>
        <v>2150</v>
      </c>
    </row>
    <row r="19" spans="5:12" ht="18" customHeight="1" thickTop="1">
      <c r="E19" s="154"/>
      <c r="F19" s="92"/>
      <c r="G19" s="155"/>
      <c r="H19" s="137"/>
      <c r="I19" s="92"/>
      <c r="L19" s="226"/>
    </row>
    <row r="20" spans="5:9" ht="18" customHeight="1">
      <c r="E20" s="154"/>
      <c r="F20" s="92"/>
      <c r="G20" s="155"/>
      <c r="H20" s="137"/>
      <c r="I20" s="156" t="s">
        <v>102</v>
      </c>
    </row>
    <row r="21" spans="5:9" ht="7.5" customHeight="1">
      <c r="E21" s="154"/>
      <c r="F21" s="92"/>
      <c r="G21" s="155"/>
      <c r="H21" s="137"/>
      <c r="I21" s="92"/>
    </row>
    <row r="22" spans="5:9" ht="18" customHeight="1">
      <c r="E22" s="233" t="s">
        <v>36</v>
      </c>
      <c r="F22" s="233"/>
      <c r="G22" s="233"/>
      <c r="H22" s="233"/>
      <c r="I22" s="149">
        <f>I18</f>
        <v>2150</v>
      </c>
    </row>
    <row r="23" spans="5:9" ht="18" customHeight="1">
      <c r="E23" s="234" t="s">
        <v>70</v>
      </c>
      <c r="F23" s="234"/>
      <c r="G23" s="234"/>
      <c r="H23" s="234"/>
      <c r="I23" s="151">
        <f>G18</f>
        <v>2</v>
      </c>
    </row>
    <row r="24" ht="18" customHeight="1">
      <c r="I24" s="134"/>
    </row>
    <row r="25" spans="5:12" ht="18" customHeight="1">
      <c r="E25" s="233" t="s">
        <v>59</v>
      </c>
      <c r="F25" s="233"/>
      <c r="G25" s="233"/>
      <c r="H25" s="233"/>
      <c r="I25" s="149">
        <f>I22/I23</f>
        <v>1075</v>
      </c>
      <c r="L25" s="146"/>
    </row>
    <row r="26" spans="5:11" ht="18" customHeight="1">
      <c r="E26" s="234" t="s">
        <v>58</v>
      </c>
      <c r="F26" s="234"/>
      <c r="G26" s="234"/>
      <c r="H26" s="235"/>
      <c r="I26" s="76">
        <v>165</v>
      </c>
      <c r="J26" s="228" t="s">
        <v>98</v>
      </c>
      <c r="K26" s="90" t="s">
        <v>97</v>
      </c>
    </row>
    <row r="27" spans="6:12" ht="18" customHeight="1">
      <c r="F27" s="150"/>
      <c r="L27" s="146"/>
    </row>
    <row r="28" spans="6:12" ht="18" customHeight="1">
      <c r="F28" s="134"/>
      <c r="H28" s="135" t="s">
        <v>79</v>
      </c>
      <c r="I28" s="153">
        <f>I25/I26</f>
        <v>6.515151515151516</v>
      </c>
      <c r="J28" s="136"/>
      <c r="L28" s="146"/>
    </row>
    <row r="29" spans="6:12" ht="18" customHeight="1">
      <c r="F29" s="134"/>
      <c r="H29" s="135"/>
      <c r="I29" s="153"/>
      <c r="J29" s="136"/>
      <c r="L29" s="146"/>
    </row>
    <row r="30" spans="5:12" ht="18" customHeight="1">
      <c r="E30" s="233" t="s">
        <v>100</v>
      </c>
      <c r="F30" s="233"/>
      <c r="G30" s="233"/>
      <c r="H30" s="233"/>
      <c r="I30" s="149">
        <f>E5</f>
        <v>500</v>
      </c>
      <c r="L30" s="146"/>
    </row>
    <row r="31" spans="5:11" ht="18" customHeight="1">
      <c r="E31" s="234" t="s">
        <v>58</v>
      </c>
      <c r="F31" s="234"/>
      <c r="G31" s="234"/>
      <c r="H31" s="235"/>
      <c r="I31" s="76">
        <v>165</v>
      </c>
      <c r="J31" s="228" t="s">
        <v>98</v>
      </c>
      <c r="K31" s="90" t="s">
        <v>97</v>
      </c>
    </row>
    <row r="32" spans="6:12" ht="18" customHeight="1">
      <c r="F32" s="150"/>
      <c r="L32" s="146"/>
    </row>
    <row r="33" spans="6:12" ht="18" customHeight="1">
      <c r="F33" s="227"/>
      <c r="H33" s="135" t="s">
        <v>101</v>
      </c>
      <c r="I33" s="153">
        <f>I30/I31</f>
        <v>3.0303030303030303</v>
      </c>
      <c r="J33" s="136"/>
      <c r="L33" s="146"/>
    </row>
    <row r="34" spans="6:12" ht="18" customHeight="1">
      <c r="F34" s="227"/>
      <c r="H34" s="135"/>
      <c r="I34" s="153"/>
      <c r="J34" s="136"/>
      <c r="L34" s="146"/>
    </row>
    <row r="35" spans="6:12" ht="18" customHeight="1">
      <c r="F35" s="134"/>
      <c r="H35" s="135"/>
      <c r="I35" s="156" t="s">
        <v>90</v>
      </c>
      <c r="J35" s="136"/>
      <c r="L35" s="146"/>
    </row>
    <row r="36" spans="6:10" ht="8.25" customHeight="1">
      <c r="F36" s="134"/>
      <c r="H36" s="134"/>
      <c r="J36" s="152"/>
    </row>
    <row r="37" spans="6:10" ht="18" customHeight="1">
      <c r="F37" s="96"/>
      <c r="G37" s="147" t="s">
        <v>77</v>
      </c>
      <c r="H37" s="148" t="s">
        <v>16</v>
      </c>
      <c r="I37" s="96">
        <f>SUM(I7:I17)</f>
        <v>1650</v>
      </c>
      <c r="J37" s="152"/>
    </row>
    <row r="38" spans="6:9" ht="18" customHeight="1">
      <c r="F38" s="96"/>
      <c r="G38" s="146" t="s">
        <v>80</v>
      </c>
      <c r="H38" s="148" t="s">
        <v>16</v>
      </c>
      <c r="I38" s="96">
        <f>I37*12</f>
        <v>19800</v>
      </c>
    </row>
    <row r="39" spans="6:10" ht="18" customHeight="1">
      <c r="F39" s="96"/>
      <c r="G39" s="160" t="s">
        <v>86</v>
      </c>
      <c r="H39" s="148" t="s">
        <v>16</v>
      </c>
      <c r="I39" s="96">
        <f>I38*0.3</f>
        <v>5940</v>
      </c>
      <c r="J39" s="152"/>
    </row>
    <row r="40" spans="5:9" ht="18" customHeight="1" thickBot="1">
      <c r="E40" s="158"/>
      <c r="F40" s="92"/>
      <c r="G40" s="159" t="s">
        <v>72</v>
      </c>
      <c r="H40" s="137" t="s">
        <v>16</v>
      </c>
      <c r="I40" s="145">
        <f>I38+I39</f>
        <v>25740</v>
      </c>
    </row>
    <row r="41" spans="5:9" ht="18" customHeight="1" thickTop="1">
      <c r="E41" s="158"/>
      <c r="F41" s="92"/>
      <c r="G41" s="159"/>
      <c r="H41" s="137"/>
      <c r="I41" s="92"/>
    </row>
    <row r="42" spans="5:9" ht="18" customHeight="1">
      <c r="E42" s="158"/>
      <c r="F42" s="92"/>
      <c r="G42" s="159"/>
      <c r="H42" s="137"/>
      <c r="I42" s="92"/>
    </row>
    <row r="43" spans="5:9" ht="18" customHeight="1">
      <c r="E43" s="158"/>
      <c r="F43" s="92"/>
      <c r="G43" s="159"/>
      <c r="H43" s="137"/>
      <c r="I43" s="156" t="s">
        <v>92</v>
      </c>
    </row>
    <row r="44" spans="5:9" ht="8.25" customHeight="1">
      <c r="E44" s="158"/>
      <c r="F44" s="92"/>
      <c r="G44" s="159"/>
      <c r="H44" s="137"/>
      <c r="I44" s="92"/>
    </row>
    <row r="45" spans="5:9" ht="18" customHeight="1">
      <c r="E45" s="158"/>
      <c r="F45" s="92"/>
      <c r="G45" s="135" t="s">
        <v>40</v>
      </c>
      <c r="H45" s="137"/>
      <c r="I45" s="96">
        <f>I5</f>
        <v>500</v>
      </c>
    </row>
    <row r="46" spans="5:9" ht="18" customHeight="1" thickBot="1">
      <c r="E46" s="158"/>
      <c r="F46" s="92"/>
      <c r="G46" s="146" t="s">
        <v>80</v>
      </c>
      <c r="H46" s="137"/>
      <c r="I46" s="145">
        <f>I45*12</f>
        <v>6000</v>
      </c>
    </row>
    <row r="47" ht="18" customHeight="1" thickTop="1"/>
  </sheetData>
  <sheetProtection password="DF77" sheet="1"/>
  <mergeCells count="6">
    <mergeCell ref="E25:H25"/>
    <mergeCell ref="E26:H26"/>
    <mergeCell ref="E22:H22"/>
    <mergeCell ref="E23:H23"/>
    <mergeCell ref="E30:H30"/>
    <mergeCell ref="E31:H31"/>
  </mergeCells>
  <printOptions/>
  <pageMargins left="0.6299212598425197" right="0.15748031496062992" top="0.8661417322834646" bottom="0.984251968503937" header="0.3937007874015748" footer="0.5118110236220472"/>
  <pageSetup horizontalDpi="600" verticalDpi="600" orientation="portrait" paperSize="9" r:id="rId3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5"/>
  <sheetViews>
    <sheetView showZeros="0" zoomScalePageLayoutView="0" workbookViewId="0" topLeftCell="A1">
      <selection activeCell="C3" sqref="C3"/>
    </sheetView>
  </sheetViews>
  <sheetFormatPr defaultColWidth="2.57421875" defaultRowHeight="12.75"/>
  <cols>
    <col min="1" max="1" width="2.57421875" style="2" customWidth="1"/>
    <col min="2" max="2" width="12.8515625" style="2" customWidth="1"/>
    <col min="3" max="3" width="16.421875" style="2" customWidth="1"/>
    <col min="4" max="4" width="12.7109375" style="2" customWidth="1"/>
    <col min="5" max="5" width="16.28125" style="2" customWidth="1"/>
    <col min="6" max="6" width="13.00390625" style="2" customWidth="1"/>
    <col min="7" max="7" width="17.421875" style="2" customWidth="1"/>
    <col min="8" max="8" width="14.421875" style="2" customWidth="1"/>
    <col min="9" max="255" width="11.421875" style="2" customWidth="1"/>
    <col min="256" max="16384" width="2.57421875" style="2" customWidth="1"/>
  </cols>
  <sheetData>
    <row r="1" s="1" customFormat="1" ht="9.75" customHeight="1" thickTop="1"/>
    <row r="2" spans="5:7" ht="20.25">
      <c r="E2" s="6" t="s">
        <v>18</v>
      </c>
      <c r="F2" s="6"/>
      <c r="G2" s="6" t="s">
        <v>19</v>
      </c>
    </row>
    <row r="3" spans="1:8" ht="20.25">
      <c r="A3" s="193"/>
      <c r="B3" s="193" t="s">
        <v>20</v>
      </c>
      <c r="C3" s="194"/>
      <c r="D3" s="193" t="s">
        <v>45</v>
      </c>
      <c r="E3" s="194"/>
      <c r="F3" s="7"/>
      <c r="G3" s="195" t="s">
        <v>75</v>
      </c>
      <c r="H3" s="3"/>
    </row>
    <row r="4" spans="1:10" ht="20.25">
      <c r="A4" s="193"/>
      <c r="B4" s="196" t="s">
        <v>5</v>
      </c>
      <c r="C4" s="194"/>
      <c r="D4" s="193"/>
      <c r="E4" s="193"/>
      <c r="F4" s="193"/>
      <c r="G4" s="193"/>
      <c r="H4" s="8"/>
      <c r="J4" s="9"/>
    </row>
    <row r="5" spans="1:8" ht="20.25">
      <c r="A5" s="193"/>
      <c r="B5" s="196" t="s">
        <v>3</v>
      </c>
      <c r="C5" s="194"/>
      <c r="D5" s="193"/>
      <c r="E5" s="193"/>
      <c r="F5" s="193"/>
      <c r="G5" s="193"/>
      <c r="H5" s="8"/>
    </row>
    <row r="6" spans="1:7" ht="20.25">
      <c r="A6" s="193"/>
      <c r="B6" s="193" t="s">
        <v>21</v>
      </c>
      <c r="C6" s="194"/>
      <c r="D6" s="193" t="s">
        <v>22</v>
      </c>
      <c r="E6" s="193"/>
      <c r="F6" s="193"/>
      <c r="G6" s="193"/>
    </row>
    <row r="7" spans="1:7" ht="20.25">
      <c r="A7" s="197"/>
      <c r="B7" s="193"/>
      <c r="C7" s="193"/>
      <c r="D7" s="193"/>
      <c r="E7" s="193"/>
      <c r="F7" s="193"/>
      <c r="G7" s="193"/>
    </row>
    <row r="8" spans="1:8" ht="20.25">
      <c r="A8" s="193"/>
      <c r="B8" s="193"/>
      <c r="C8" s="193"/>
      <c r="D8" s="198"/>
      <c r="E8" s="198"/>
      <c r="F8" s="198"/>
      <c r="G8" s="198"/>
      <c r="H8" s="4"/>
    </row>
    <row r="9" spans="1:7" ht="20.25">
      <c r="A9" s="193" t="s">
        <v>68</v>
      </c>
      <c r="B9" s="193"/>
      <c r="C9" s="198"/>
      <c r="D9" s="198"/>
      <c r="E9" s="198"/>
      <c r="F9" s="198"/>
      <c r="G9" s="198"/>
    </row>
    <row r="10" spans="1:7" ht="20.25">
      <c r="A10" s="193"/>
      <c r="B10" s="193"/>
      <c r="C10" s="193"/>
      <c r="D10" s="199"/>
      <c r="E10" s="200"/>
      <c r="F10" s="200"/>
      <c r="G10" s="193"/>
    </row>
    <row r="11" spans="1:7" ht="20.25">
      <c r="A11" s="193"/>
      <c r="B11" s="193" t="s">
        <v>0</v>
      </c>
      <c r="C11" s="201">
        <v>1</v>
      </c>
      <c r="D11" s="193"/>
      <c r="E11" s="202"/>
      <c r="F11" s="193"/>
      <c r="G11" s="194"/>
    </row>
    <row r="12" spans="1:7" ht="20.25">
      <c r="A12" s="197" t="s">
        <v>25</v>
      </c>
      <c r="B12" s="193" t="s">
        <v>3</v>
      </c>
      <c r="C12" s="203"/>
      <c r="D12" s="204" t="s">
        <v>20</v>
      </c>
      <c r="E12" s="205" t="s">
        <v>24</v>
      </c>
      <c r="F12" s="202"/>
      <c r="G12" s="194"/>
    </row>
    <row r="13" spans="1:7" ht="20.25">
      <c r="A13" s="197" t="s">
        <v>25</v>
      </c>
      <c r="B13" s="193" t="s">
        <v>1</v>
      </c>
      <c r="C13" s="201">
        <v>1</v>
      </c>
      <c r="D13" s="194"/>
      <c r="E13" s="206"/>
      <c r="F13" s="202"/>
      <c r="G13" s="194"/>
    </row>
    <row r="14" spans="1:7" ht="20.25">
      <c r="A14" s="197" t="s">
        <v>25</v>
      </c>
      <c r="B14" s="207" t="s">
        <v>5</v>
      </c>
      <c r="C14" s="203"/>
      <c r="D14" s="207"/>
      <c r="E14" s="208"/>
      <c r="F14" s="208"/>
      <c r="G14" s="194"/>
    </row>
    <row r="15" spans="1:7" ht="20.25">
      <c r="A15" s="197" t="s">
        <v>26</v>
      </c>
      <c r="B15" s="193" t="s">
        <v>6</v>
      </c>
      <c r="C15" s="201"/>
      <c r="D15" s="209">
        <v>1</v>
      </c>
      <c r="E15" s="202"/>
      <c r="F15" s="202"/>
      <c r="G15" s="194"/>
    </row>
    <row r="16" spans="1:7" ht="20.25">
      <c r="A16" s="197" t="s">
        <v>25</v>
      </c>
      <c r="B16" s="207" t="s">
        <v>7</v>
      </c>
      <c r="C16" s="210"/>
      <c r="D16" s="211"/>
      <c r="E16" s="208"/>
      <c r="F16" s="208"/>
      <c r="G16" s="194"/>
    </row>
    <row r="17" spans="1:7" ht="20.25">
      <c r="A17" s="197" t="s">
        <v>26</v>
      </c>
      <c r="B17" s="193" t="s">
        <v>27</v>
      </c>
      <c r="C17" s="201">
        <v>1</v>
      </c>
      <c r="D17" s="209"/>
      <c r="E17" s="202"/>
      <c r="F17" s="202"/>
      <c r="G17" s="194"/>
    </row>
    <row r="18" spans="1:7" ht="20.25">
      <c r="A18" s="197" t="s">
        <v>25</v>
      </c>
      <c r="B18" s="207" t="s">
        <v>28</v>
      </c>
      <c r="C18" s="210">
        <v>0.19</v>
      </c>
      <c r="D18" s="207"/>
      <c r="E18" s="208"/>
      <c r="F18" s="208"/>
      <c r="G18" s="194"/>
    </row>
    <row r="19" spans="1:7" ht="21" thickBot="1">
      <c r="A19" s="197" t="s">
        <v>26</v>
      </c>
      <c r="B19" s="193" t="s">
        <v>29</v>
      </c>
      <c r="C19" s="201">
        <f>SUM(C17:C18)</f>
        <v>1.19</v>
      </c>
      <c r="D19" s="193"/>
      <c r="E19" s="202"/>
      <c r="F19" s="202"/>
      <c r="G19" s="194"/>
    </row>
    <row r="20" spans="1:7" ht="21.75" thickBot="1" thickTop="1">
      <c r="A20" s="193"/>
      <c r="B20" s="193"/>
      <c r="C20" s="193"/>
      <c r="D20" s="193"/>
      <c r="E20" s="202"/>
      <c r="F20" s="202" t="s">
        <v>44</v>
      </c>
      <c r="G20" s="212"/>
    </row>
    <row r="21" spans="1:7" ht="21" thickTop="1">
      <c r="A21" s="193"/>
      <c r="B21" s="193"/>
      <c r="C21" s="193"/>
      <c r="D21" s="193"/>
      <c r="E21" s="202"/>
      <c r="F21" s="202"/>
      <c r="G21" s="202"/>
    </row>
    <row r="22" spans="1:7" ht="20.25">
      <c r="A22" s="193"/>
      <c r="B22" s="193"/>
      <c r="C22" s="193"/>
      <c r="D22" s="193"/>
      <c r="E22" s="202"/>
      <c r="F22" s="202"/>
      <c r="G22" s="193"/>
    </row>
    <row r="23" spans="1:7" ht="20.25">
      <c r="A23" s="193" t="s">
        <v>23</v>
      </c>
      <c r="B23" s="193"/>
      <c r="C23" s="198"/>
      <c r="D23" s="198"/>
      <c r="E23" s="202"/>
      <c r="F23" s="202"/>
      <c r="G23" s="198"/>
    </row>
    <row r="24" spans="1:7" ht="20.25">
      <c r="A24" s="193"/>
      <c r="B24" s="193"/>
      <c r="C24" s="193"/>
      <c r="D24" s="199"/>
      <c r="E24" s="200"/>
      <c r="F24" s="200"/>
      <c r="G24" s="193"/>
    </row>
    <row r="25" spans="1:7" ht="20.25">
      <c r="A25" s="193"/>
      <c r="B25" s="193" t="s">
        <v>0</v>
      </c>
      <c r="C25" s="201">
        <v>1</v>
      </c>
      <c r="D25" s="193"/>
      <c r="E25" s="202"/>
      <c r="F25" s="193"/>
      <c r="G25" s="194"/>
    </row>
    <row r="26" spans="1:7" ht="20.25">
      <c r="A26" s="197" t="s">
        <v>25</v>
      </c>
      <c r="B26" s="193" t="s">
        <v>3</v>
      </c>
      <c r="C26" s="203"/>
      <c r="D26" s="204" t="s">
        <v>20</v>
      </c>
      <c r="E26" s="205" t="s">
        <v>24</v>
      </c>
      <c r="F26" s="202"/>
      <c r="G26" s="194"/>
    </row>
    <row r="27" spans="1:7" ht="20.25">
      <c r="A27" s="197" t="s">
        <v>25</v>
      </c>
      <c r="B27" s="193" t="s">
        <v>1</v>
      </c>
      <c r="C27" s="201">
        <v>1</v>
      </c>
      <c r="D27" s="194"/>
      <c r="E27" s="206"/>
      <c r="F27" s="202"/>
      <c r="G27" s="194"/>
    </row>
    <row r="28" spans="1:7" ht="20.25">
      <c r="A28" s="197" t="s">
        <v>25</v>
      </c>
      <c r="B28" s="207" t="s">
        <v>5</v>
      </c>
      <c r="C28" s="203"/>
      <c r="D28" s="207"/>
      <c r="E28" s="208"/>
      <c r="F28" s="208"/>
      <c r="G28" s="194"/>
    </row>
    <row r="29" spans="1:7" ht="20.25">
      <c r="A29" s="197" t="s">
        <v>26</v>
      </c>
      <c r="B29" s="193" t="s">
        <v>6</v>
      </c>
      <c r="C29" s="201"/>
      <c r="D29" s="209">
        <v>1</v>
      </c>
      <c r="E29" s="202"/>
      <c r="F29" s="202"/>
      <c r="G29" s="194"/>
    </row>
    <row r="30" spans="1:7" ht="20.25">
      <c r="A30" s="197" t="s">
        <v>25</v>
      </c>
      <c r="B30" s="207" t="s">
        <v>7</v>
      </c>
      <c r="C30" s="210"/>
      <c r="D30" s="211"/>
      <c r="E30" s="208"/>
      <c r="F30" s="208"/>
      <c r="G30" s="194"/>
    </row>
    <row r="31" spans="1:7" ht="20.25">
      <c r="A31" s="197" t="s">
        <v>26</v>
      </c>
      <c r="B31" s="193" t="s">
        <v>27</v>
      </c>
      <c r="C31" s="201">
        <v>1</v>
      </c>
      <c r="D31" s="209"/>
      <c r="E31" s="202"/>
      <c r="F31" s="202"/>
      <c r="G31" s="194"/>
    </row>
    <row r="32" spans="1:7" ht="20.25">
      <c r="A32" s="197" t="s">
        <v>25</v>
      </c>
      <c r="B32" s="207" t="s">
        <v>28</v>
      </c>
      <c r="C32" s="210">
        <v>0.19</v>
      </c>
      <c r="D32" s="207"/>
      <c r="E32" s="208"/>
      <c r="F32" s="208"/>
      <c r="G32" s="194"/>
    </row>
    <row r="33" spans="1:7" ht="21" thickBot="1">
      <c r="A33" s="197" t="s">
        <v>26</v>
      </c>
      <c r="B33" s="193" t="s">
        <v>29</v>
      </c>
      <c r="C33" s="201">
        <f>SUM(C31:C32)</f>
        <v>1.19</v>
      </c>
      <c r="D33" s="193"/>
      <c r="E33" s="202"/>
      <c r="F33" s="202"/>
      <c r="G33" s="194"/>
    </row>
    <row r="34" spans="1:7" ht="21.75" thickBot="1" thickTop="1">
      <c r="A34" s="193"/>
      <c r="B34" s="193"/>
      <c r="C34" s="193"/>
      <c r="D34" s="193"/>
      <c r="E34" s="202"/>
      <c r="F34" s="202" t="s">
        <v>44</v>
      </c>
      <c r="G34" s="212"/>
    </row>
    <row r="35" spans="1:7" ht="21" thickTop="1">
      <c r="A35" s="193"/>
      <c r="B35" s="193"/>
      <c r="C35" s="193"/>
      <c r="D35" s="193"/>
      <c r="E35" s="202"/>
      <c r="F35" s="202"/>
      <c r="G35" s="193"/>
    </row>
    <row r="36" spans="1:7" ht="21" thickBot="1">
      <c r="A36" s="193"/>
      <c r="B36" s="193"/>
      <c r="C36" s="193"/>
      <c r="D36" s="193"/>
      <c r="E36" s="202"/>
      <c r="F36" s="202"/>
      <c r="G36" s="193"/>
    </row>
    <row r="37" spans="1:7" s="1" customFormat="1" ht="21" thickTop="1">
      <c r="A37" s="213"/>
      <c r="B37" s="213"/>
      <c r="C37" s="213"/>
      <c r="D37" s="213"/>
      <c r="E37" s="214"/>
      <c r="F37" s="214"/>
      <c r="G37" s="213"/>
    </row>
    <row r="38" spans="1:7" ht="20.25">
      <c r="A38" s="193"/>
      <c r="B38" s="193"/>
      <c r="C38" s="193"/>
      <c r="D38" s="193"/>
      <c r="E38" s="202"/>
      <c r="F38" s="202"/>
      <c r="G38" s="193"/>
    </row>
    <row r="39" spans="1:7" s="5" customFormat="1" ht="20.25">
      <c r="A39" s="215" t="s">
        <v>30</v>
      </c>
      <c r="B39" s="215"/>
      <c r="C39" s="216"/>
      <c r="D39" s="216"/>
      <c r="E39" s="217"/>
      <c r="F39" s="217"/>
      <c r="G39" s="216"/>
    </row>
    <row r="40" spans="1:7" ht="20.25">
      <c r="A40" s="193"/>
      <c r="B40" s="193"/>
      <c r="C40" s="193"/>
      <c r="D40" s="199"/>
      <c r="E40" s="200"/>
      <c r="F40" s="200"/>
      <c r="G40" s="193"/>
    </row>
    <row r="41" spans="1:7" ht="20.25">
      <c r="A41" s="193"/>
      <c r="B41" s="193" t="s">
        <v>0</v>
      </c>
      <c r="C41" s="201">
        <v>1</v>
      </c>
      <c r="D41" s="193"/>
      <c r="E41" s="202"/>
      <c r="F41" s="193"/>
      <c r="G41" s="194"/>
    </row>
    <row r="42" spans="1:7" ht="20.25">
      <c r="A42" s="197" t="s">
        <v>25</v>
      </c>
      <c r="B42" s="193" t="s">
        <v>3</v>
      </c>
      <c r="C42" s="203"/>
      <c r="D42" s="204" t="s">
        <v>20</v>
      </c>
      <c r="E42" s="205" t="s">
        <v>24</v>
      </c>
      <c r="F42" s="202"/>
      <c r="G42" s="194"/>
    </row>
    <row r="43" spans="1:7" ht="20.25">
      <c r="A43" s="197" t="s">
        <v>25</v>
      </c>
      <c r="B43" s="193" t="s">
        <v>1</v>
      </c>
      <c r="C43" s="201">
        <v>1</v>
      </c>
      <c r="D43" s="194"/>
      <c r="E43" s="206"/>
      <c r="F43" s="202"/>
      <c r="G43" s="194"/>
    </row>
    <row r="44" spans="1:7" ht="20.25">
      <c r="A44" s="197" t="s">
        <v>25</v>
      </c>
      <c r="B44" s="207" t="s">
        <v>5</v>
      </c>
      <c r="C44" s="203"/>
      <c r="D44" s="207"/>
      <c r="E44" s="208"/>
      <c r="F44" s="208"/>
      <c r="G44" s="194"/>
    </row>
    <row r="45" spans="1:7" ht="20.25">
      <c r="A45" s="197" t="s">
        <v>26</v>
      </c>
      <c r="B45" s="193" t="s">
        <v>6</v>
      </c>
      <c r="C45" s="201"/>
      <c r="D45" s="209">
        <v>1</v>
      </c>
      <c r="E45" s="202"/>
      <c r="F45" s="202"/>
      <c r="G45" s="194"/>
    </row>
    <row r="46" spans="1:7" ht="20.25">
      <c r="A46" s="197" t="s">
        <v>25</v>
      </c>
      <c r="B46" s="207" t="s">
        <v>7</v>
      </c>
      <c r="C46" s="210"/>
      <c r="D46" s="211"/>
      <c r="E46" s="208"/>
      <c r="F46" s="208"/>
      <c r="G46" s="194"/>
    </row>
    <row r="47" spans="1:7" ht="20.25">
      <c r="A47" s="197" t="s">
        <v>26</v>
      </c>
      <c r="B47" s="193" t="s">
        <v>27</v>
      </c>
      <c r="C47" s="201">
        <v>1</v>
      </c>
      <c r="D47" s="209"/>
      <c r="E47" s="202"/>
      <c r="F47" s="202"/>
      <c r="G47" s="194"/>
    </row>
    <row r="48" spans="1:7" ht="20.25">
      <c r="A48" s="197" t="s">
        <v>25</v>
      </c>
      <c r="B48" s="207" t="s">
        <v>28</v>
      </c>
      <c r="C48" s="210">
        <v>0.19</v>
      </c>
      <c r="D48" s="207"/>
      <c r="E48" s="208"/>
      <c r="F48" s="208"/>
      <c r="G48" s="194"/>
    </row>
    <row r="49" spans="1:7" ht="21" thickBot="1">
      <c r="A49" s="197" t="s">
        <v>26</v>
      </c>
      <c r="B49" s="193" t="s">
        <v>29</v>
      </c>
      <c r="C49" s="201">
        <f>SUM(C47:C48)</f>
        <v>1.19</v>
      </c>
      <c r="D49" s="193"/>
      <c r="E49" s="202"/>
      <c r="F49" s="202"/>
      <c r="G49" s="194"/>
    </row>
    <row r="50" spans="1:7" ht="21.75" thickBot="1" thickTop="1">
      <c r="A50" s="193"/>
      <c r="B50" s="193"/>
      <c r="C50" s="193"/>
      <c r="D50" s="193"/>
      <c r="E50" s="202"/>
      <c r="F50" s="202" t="s">
        <v>44</v>
      </c>
      <c r="G50" s="212"/>
    </row>
    <row r="51" spans="1:7" ht="15.75" customHeight="1" thickTop="1">
      <c r="A51" s="215"/>
      <c r="B51" s="215"/>
      <c r="C51" s="216"/>
      <c r="D51" s="216"/>
      <c r="E51" s="217"/>
      <c r="F51" s="217"/>
      <c r="G51" s="216"/>
    </row>
    <row r="52" spans="1:7" ht="15.75" customHeight="1">
      <c r="A52" s="215"/>
      <c r="B52" s="215"/>
      <c r="C52" s="216"/>
      <c r="D52" s="216"/>
      <c r="E52" s="217"/>
      <c r="F52" s="217"/>
      <c r="G52" s="216"/>
    </row>
    <row r="53" spans="1:7" ht="15.75" customHeight="1">
      <c r="A53" s="215"/>
      <c r="B53" s="215"/>
      <c r="C53" s="216"/>
      <c r="D53" s="216"/>
      <c r="E53" s="217"/>
      <c r="F53" s="217"/>
      <c r="G53" s="216"/>
    </row>
    <row r="54" spans="1:7" ht="15.75" customHeight="1">
      <c r="A54" s="215" t="s">
        <v>31</v>
      </c>
      <c r="B54" s="215"/>
      <c r="C54" s="216"/>
      <c r="D54" s="216"/>
      <c r="E54" s="217"/>
      <c r="F54" s="217"/>
      <c r="G54" s="216"/>
    </row>
    <row r="55" spans="1:7" ht="15.75" customHeight="1">
      <c r="A55" s="193"/>
      <c r="B55" s="193"/>
      <c r="C55" s="193"/>
      <c r="D55" s="199"/>
      <c r="E55" s="200"/>
      <c r="F55" s="200"/>
      <c r="G55" s="193"/>
    </row>
    <row r="56" spans="1:7" ht="20.25">
      <c r="A56" s="193"/>
      <c r="B56" s="193" t="s">
        <v>0</v>
      </c>
      <c r="C56" s="201">
        <v>1</v>
      </c>
      <c r="D56" s="193"/>
      <c r="E56" s="202"/>
      <c r="F56" s="193"/>
      <c r="G56" s="194"/>
    </row>
    <row r="57" spans="1:7" ht="20.25">
      <c r="A57" s="197" t="s">
        <v>25</v>
      </c>
      <c r="B57" s="193" t="s">
        <v>3</v>
      </c>
      <c r="C57" s="203"/>
      <c r="D57" s="204" t="s">
        <v>20</v>
      </c>
      <c r="E57" s="205" t="s">
        <v>24</v>
      </c>
      <c r="F57" s="202"/>
      <c r="G57" s="194"/>
    </row>
    <row r="58" spans="1:7" ht="20.25">
      <c r="A58" s="197" t="s">
        <v>25</v>
      </c>
      <c r="B58" s="193" t="s">
        <v>1</v>
      </c>
      <c r="C58" s="201">
        <v>1</v>
      </c>
      <c r="D58" s="194"/>
      <c r="E58" s="206"/>
      <c r="F58" s="202"/>
      <c r="G58" s="194"/>
    </row>
    <row r="59" spans="1:7" ht="20.25">
      <c r="A59" s="197" t="s">
        <v>25</v>
      </c>
      <c r="B59" s="207" t="s">
        <v>5</v>
      </c>
      <c r="C59" s="203"/>
      <c r="D59" s="207"/>
      <c r="E59" s="208"/>
      <c r="F59" s="208"/>
      <c r="G59" s="194"/>
    </row>
    <row r="60" spans="1:7" ht="20.25">
      <c r="A60" s="197" t="s">
        <v>26</v>
      </c>
      <c r="B60" s="193" t="s">
        <v>6</v>
      </c>
      <c r="C60" s="201"/>
      <c r="D60" s="209">
        <v>1</v>
      </c>
      <c r="E60" s="202"/>
      <c r="F60" s="202"/>
      <c r="G60" s="194"/>
    </row>
    <row r="61" spans="1:7" ht="20.25">
      <c r="A61" s="197" t="s">
        <v>25</v>
      </c>
      <c r="B61" s="207" t="s">
        <v>7</v>
      </c>
      <c r="C61" s="210"/>
      <c r="D61" s="211"/>
      <c r="E61" s="208"/>
      <c r="F61" s="208"/>
      <c r="G61" s="194"/>
    </row>
    <row r="62" spans="1:7" ht="20.25">
      <c r="A62" s="197" t="s">
        <v>26</v>
      </c>
      <c r="B62" s="193" t="s">
        <v>27</v>
      </c>
      <c r="C62" s="201">
        <v>1</v>
      </c>
      <c r="D62" s="209"/>
      <c r="E62" s="202"/>
      <c r="F62" s="202"/>
      <c r="G62" s="194"/>
    </row>
    <row r="63" spans="1:7" ht="20.25">
      <c r="A63" s="197" t="s">
        <v>25</v>
      </c>
      <c r="B63" s="207" t="s">
        <v>28</v>
      </c>
      <c r="C63" s="210">
        <v>0.19</v>
      </c>
      <c r="D63" s="207"/>
      <c r="E63" s="208"/>
      <c r="F63" s="208"/>
      <c r="G63" s="194"/>
    </row>
    <row r="64" spans="1:7" ht="21" thickBot="1">
      <c r="A64" s="197" t="s">
        <v>26</v>
      </c>
      <c r="B64" s="193" t="s">
        <v>29</v>
      </c>
      <c r="C64" s="201">
        <f>SUM(C62:C63)</f>
        <v>1.19</v>
      </c>
      <c r="D64" s="193"/>
      <c r="E64" s="202"/>
      <c r="F64" s="202"/>
      <c r="G64" s="194"/>
    </row>
    <row r="65" spans="1:7" ht="21.75" thickBot="1" thickTop="1">
      <c r="A65" s="193"/>
      <c r="B65" s="193"/>
      <c r="C65" s="193"/>
      <c r="D65" s="193"/>
      <c r="E65" s="202"/>
      <c r="F65" s="202" t="s">
        <v>44</v>
      </c>
      <c r="G65" s="212"/>
    </row>
    <row r="66" ht="21" thickTop="1"/>
  </sheetData>
  <sheetProtection password="DF77" sheet="1" objects="1" scenarios="1"/>
  <printOptions/>
  <pageMargins left="0.7480314960629921" right="0.2362204724409449" top="0.8661417322834646" bottom="0.984251968503937" header="0.3937007874015748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Zeros="0" tabSelected="1" zoomScalePageLayoutView="0" workbookViewId="0" topLeftCell="B1">
      <selection activeCell="J6" sqref="J6"/>
    </sheetView>
  </sheetViews>
  <sheetFormatPr defaultColWidth="11.421875" defaultRowHeight="12.75"/>
  <cols>
    <col min="1" max="2" width="2.57421875" style="162" customWidth="1"/>
    <col min="3" max="3" width="7.00390625" style="162" customWidth="1"/>
    <col min="4" max="4" width="18.00390625" style="162" customWidth="1"/>
    <col min="5" max="5" width="5.57421875" style="162" customWidth="1"/>
    <col min="6" max="6" width="13.28125" style="162" customWidth="1"/>
    <col min="7" max="7" width="18.00390625" style="162" customWidth="1"/>
    <col min="8" max="8" width="5.57421875" style="162" customWidth="1"/>
    <col min="9" max="9" width="12.00390625" style="162" customWidth="1"/>
    <col min="10" max="10" width="18.00390625" style="162" customWidth="1"/>
    <col min="11" max="11" width="4.421875" style="162" customWidth="1"/>
    <col min="12" max="12" width="11.7109375" style="162" customWidth="1"/>
    <col min="13" max="16384" width="11.421875" style="162" customWidth="1"/>
  </cols>
  <sheetData>
    <row r="1" spans="1:11" ht="15.75" customHeight="1" thickTop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7" s="165" customFormat="1" ht="21.75" customHeight="1">
      <c r="A2" s="163"/>
      <c r="B2" s="163"/>
      <c r="C2" s="164" t="s">
        <v>32</v>
      </c>
      <c r="D2" s="90"/>
      <c r="E2" s="90"/>
      <c r="F2" s="90"/>
      <c r="G2" s="90"/>
    </row>
    <row r="3" spans="1:7" s="165" customFormat="1" ht="21.75" customHeight="1">
      <c r="A3" s="90"/>
      <c r="B3" s="90"/>
      <c r="C3" s="164" t="s">
        <v>33</v>
      </c>
      <c r="D3" s="90"/>
      <c r="E3" s="90"/>
      <c r="F3" s="90"/>
      <c r="G3" s="90"/>
    </row>
    <row r="4" spans="1:7" s="165" customFormat="1" ht="21.75" customHeight="1">
      <c r="A4" s="90"/>
      <c r="B4" s="90"/>
      <c r="C4" s="164" t="s">
        <v>34</v>
      </c>
      <c r="D4" s="90"/>
      <c r="E4" s="90"/>
      <c r="F4" s="90"/>
      <c r="G4" s="90"/>
    </row>
    <row r="5" spans="1:7" s="165" customFormat="1" ht="15.75" customHeight="1">
      <c r="A5" s="164"/>
      <c r="B5" s="164"/>
      <c r="C5" s="90"/>
      <c r="D5" s="90"/>
      <c r="E5" s="90"/>
      <c r="F5" s="90"/>
      <c r="G5" s="90"/>
    </row>
    <row r="6" spans="1:10" s="165" customFormat="1" ht="21.75" customHeight="1">
      <c r="A6" s="90"/>
      <c r="B6" s="90"/>
      <c r="C6" s="164" t="s">
        <v>35</v>
      </c>
      <c r="D6" s="90"/>
      <c r="E6" s="90"/>
      <c r="F6" s="90"/>
      <c r="G6" s="166">
        <f>ROUND(G8/I8*I6,-2)</f>
        <v>5100</v>
      </c>
      <c r="I6" s="60">
        <v>0.06</v>
      </c>
      <c r="J6" s="230" t="s">
        <v>93</v>
      </c>
    </row>
    <row r="7" spans="1:10" s="165" customFormat="1" ht="3.75" customHeight="1">
      <c r="A7" s="164"/>
      <c r="B7" s="164"/>
      <c r="C7" s="90"/>
      <c r="D7" s="90"/>
      <c r="E7" s="90"/>
      <c r="F7" s="90"/>
      <c r="G7" s="90"/>
      <c r="J7" s="231"/>
    </row>
    <row r="8" spans="1:10" s="165" customFormat="1" ht="21.75" customHeight="1">
      <c r="A8" s="90"/>
      <c r="B8" s="90"/>
      <c r="C8" s="164" t="s">
        <v>72</v>
      </c>
      <c r="D8" s="90"/>
      <c r="E8" s="90"/>
      <c r="F8" s="90"/>
      <c r="G8" s="166">
        <f>ROUND('1. STD-Lohn'!I37*12*1.3,-2)</f>
        <v>25700</v>
      </c>
      <c r="I8" s="60">
        <v>0.3</v>
      </c>
      <c r="J8" s="230" t="s">
        <v>105</v>
      </c>
    </row>
    <row r="9" spans="1:10" s="165" customFormat="1" ht="3.75" customHeight="1">
      <c r="A9" s="164"/>
      <c r="B9" s="164"/>
      <c r="C9" s="90"/>
      <c r="D9" s="90"/>
      <c r="E9" s="90"/>
      <c r="F9" s="90"/>
      <c r="G9" s="90"/>
      <c r="J9" s="231"/>
    </row>
    <row r="10" spans="1:10" s="165" customFormat="1" ht="21.75" customHeight="1">
      <c r="A10" s="90"/>
      <c r="B10" s="90"/>
      <c r="C10" s="164" t="s">
        <v>37</v>
      </c>
      <c r="D10" s="90"/>
      <c r="E10" s="90"/>
      <c r="F10" s="90"/>
      <c r="G10" s="166">
        <f>ROUND(G8/I8*I10,-2)</f>
        <v>12900</v>
      </c>
      <c r="I10" s="60">
        <v>0.15</v>
      </c>
      <c r="J10" s="230" t="s">
        <v>94</v>
      </c>
    </row>
    <row r="11" spans="1:10" s="165" customFormat="1" ht="4.5" customHeight="1">
      <c r="A11" s="90"/>
      <c r="B11" s="90"/>
      <c r="C11" s="164"/>
      <c r="D11" s="90"/>
      <c r="E11" s="90"/>
      <c r="F11" s="90"/>
      <c r="G11" s="90"/>
      <c r="J11" s="231"/>
    </row>
    <row r="12" spans="1:9" s="165" customFormat="1" ht="21.75" customHeight="1">
      <c r="A12" s="90"/>
      <c r="B12" s="90"/>
      <c r="C12" s="164" t="s">
        <v>38</v>
      </c>
      <c r="D12" s="90"/>
      <c r="E12" s="90"/>
      <c r="F12" s="90"/>
      <c r="G12" s="166">
        <f>ROUND(G8/I8*I12,-2)</f>
        <v>85700</v>
      </c>
      <c r="I12" s="167">
        <v>1</v>
      </c>
    </row>
    <row r="13" spans="1:7" s="165" customFormat="1" ht="3" customHeight="1">
      <c r="A13" s="164"/>
      <c r="B13" s="164"/>
      <c r="C13" s="90"/>
      <c r="D13" s="90"/>
      <c r="E13" s="90"/>
      <c r="F13" s="90"/>
      <c r="G13" s="90"/>
    </row>
    <row r="14" spans="1:12" s="165" customFormat="1" ht="21.75" customHeight="1">
      <c r="A14" s="90"/>
      <c r="B14" s="90"/>
      <c r="C14" s="164" t="s">
        <v>39</v>
      </c>
      <c r="D14" s="90"/>
      <c r="E14" s="90"/>
      <c r="F14" s="90"/>
      <c r="G14" s="164"/>
      <c r="J14" s="60">
        <v>0.4</v>
      </c>
      <c r="L14" s="230" t="s">
        <v>95</v>
      </c>
    </row>
    <row r="15" spans="1:12" s="165" customFormat="1" ht="3.75" customHeight="1">
      <c r="A15" s="164"/>
      <c r="B15" s="164"/>
      <c r="C15" s="90"/>
      <c r="D15" s="90"/>
      <c r="E15" s="90"/>
      <c r="F15" s="90"/>
      <c r="G15" s="90"/>
      <c r="L15" s="231"/>
    </row>
    <row r="16" spans="1:12" s="165" customFormat="1" ht="21.75" customHeight="1">
      <c r="A16" s="90"/>
      <c r="B16" s="90"/>
      <c r="C16" s="164" t="s">
        <v>46</v>
      </c>
      <c r="D16" s="90"/>
      <c r="E16" s="90"/>
      <c r="F16" s="90"/>
      <c r="G16" s="164"/>
      <c r="J16" s="60">
        <v>0.02</v>
      </c>
      <c r="L16" s="230" t="s">
        <v>96</v>
      </c>
    </row>
    <row r="17" spans="1:10" ht="15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3:10" ht="20.25">
      <c r="C18" s="169" t="s">
        <v>0</v>
      </c>
      <c r="D18" s="170">
        <f>G6</f>
        <v>5100</v>
      </c>
      <c r="E18" s="169"/>
      <c r="F18" s="171" t="s">
        <v>8</v>
      </c>
      <c r="G18" s="170">
        <f>G8</f>
        <v>25700</v>
      </c>
      <c r="H18" s="169"/>
      <c r="I18" s="169" t="s">
        <v>2</v>
      </c>
      <c r="J18" s="170">
        <f>G10</f>
        <v>12900</v>
      </c>
    </row>
    <row r="19" spans="3:12" ht="20.25">
      <c r="C19" s="169" t="s">
        <v>3</v>
      </c>
      <c r="D19" s="170">
        <f>J21</f>
        <v>463.6</v>
      </c>
      <c r="E19" s="169"/>
      <c r="F19" s="172" t="s">
        <v>9</v>
      </c>
      <c r="G19" s="173">
        <f>G18*J14</f>
        <v>10280</v>
      </c>
      <c r="H19" s="169"/>
      <c r="I19" s="174" t="s">
        <v>11</v>
      </c>
      <c r="J19" s="173">
        <f>G19</f>
        <v>10280</v>
      </c>
      <c r="L19" s="175"/>
    </row>
    <row r="20" spans="3:12" ht="20.25">
      <c r="C20" s="169" t="s">
        <v>4</v>
      </c>
      <c r="D20" s="176">
        <f>D19/D18</f>
        <v>0.09090196078431373</v>
      </c>
      <c r="E20" s="169"/>
      <c r="F20" s="177" t="s">
        <v>10</v>
      </c>
      <c r="G20" s="170">
        <f>G18-G19</f>
        <v>15420</v>
      </c>
      <c r="H20" s="169"/>
      <c r="I20" s="178" t="s">
        <v>12</v>
      </c>
      <c r="J20" s="170">
        <f>J18+J19</f>
        <v>23180</v>
      </c>
      <c r="K20" s="228" t="s">
        <v>98</v>
      </c>
      <c r="L20" s="179">
        <f>J16</f>
        <v>0.02</v>
      </c>
    </row>
    <row r="21" spans="3:10" ht="20.25">
      <c r="C21" s="169"/>
      <c r="E21" s="169"/>
      <c r="H21" s="169"/>
      <c r="I21" s="174" t="s">
        <v>13</v>
      </c>
      <c r="J21" s="173">
        <f>J20*L20</f>
        <v>463.6</v>
      </c>
    </row>
    <row r="22" spans="4:10" ht="20.25">
      <c r="D22" s="232" t="s">
        <v>103</v>
      </c>
      <c r="I22" s="178" t="s">
        <v>14</v>
      </c>
      <c r="J22" s="170">
        <f>J20-J21</f>
        <v>22716.4</v>
      </c>
    </row>
    <row r="23" spans="7:12" ht="20.25">
      <c r="G23" s="181"/>
      <c r="I23" s="169" t="s">
        <v>4</v>
      </c>
      <c r="J23" s="176">
        <f>J22/G20</f>
        <v>1.4731776913099872</v>
      </c>
      <c r="L23" s="180"/>
    </row>
    <row r="24" ht="20.25">
      <c r="G24" s="181"/>
    </row>
    <row r="25" spans="1:10" ht="20.25">
      <c r="A25" s="69"/>
      <c r="B25" s="63"/>
      <c r="C25" s="171" t="s">
        <v>0</v>
      </c>
      <c r="D25" s="170">
        <f>D18</f>
        <v>5100</v>
      </c>
      <c r="E25" s="63"/>
      <c r="F25" s="63"/>
      <c r="G25" s="182"/>
      <c r="H25" s="63"/>
      <c r="I25" s="63"/>
      <c r="J25" s="232" t="s">
        <v>104</v>
      </c>
    </row>
    <row r="26" spans="1:10" ht="20.25">
      <c r="A26" s="69"/>
      <c r="B26" s="63" t="s">
        <v>15</v>
      </c>
      <c r="C26" s="171" t="s">
        <v>3</v>
      </c>
      <c r="D26" s="170">
        <f>D19</f>
        <v>463.6</v>
      </c>
      <c r="E26" s="63"/>
      <c r="F26" s="63"/>
      <c r="G26" s="182"/>
      <c r="H26" s="63"/>
      <c r="I26" s="63"/>
      <c r="J26" s="63"/>
    </row>
    <row r="27" spans="1:10" ht="20.25">
      <c r="A27" s="69"/>
      <c r="B27" s="63" t="s">
        <v>15</v>
      </c>
      <c r="C27" s="177" t="s">
        <v>1</v>
      </c>
      <c r="D27" s="170">
        <f>G20</f>
        <v>15420</v>
      </c>
      <c r="E27" s="63"/>
      <c r="F27" s="63"/>
      <c r="G27" s="182"/>
      <c r="H27" s="63"/>
      <c r="I27" s="63"/>
      <c r="J27" s="63"/>
    </row>
    <row r="28" spans="1:10" ht="20.25">
      <c r="A28" s="69"/>
      <c r="B28" s="183" t="s">
        <v>15</v>
      </c>
      <c r="C28" s="184" t="s">
        <v>5</v>
      </c>
      <c r="D28" s="173">
        <f>J22</f>
        <v>22716.4</v>
      </c>
      <c r="E28" s="63"/>
      <c r="F28" s="63"/>
      <c r="G28" s="180"/>
      <c r="H28" s="63"/>
      <c r="I28" s="63"/>
      <c r="J28" s="63"/>
    </row>
    <row r="29" spans="1:10" ht="20.25">
      <c r="A29" s="69"/>
      <c r="B29" s="63" t="s">
        <v>16</v>
      </c>
      <c r="C29" s="171" t="s">
        <v>6</v>
      </c>
      <c r="D29" s="170">
        <f>SUM(D25:D28)</f>
        <v>43700</v>
      </c>
      <c r="E29" s="185" t="s">
        <v>17</v>
      </c>
      <c r="F29" s="179">
        <v>1</v>
      </c>
      <c r="G29" s="182"/>
      <c r="H29" s="63"/>
      <c r="I29" s="63"/>
      <c r="J29" s="63"/>
    </row>
    <row r="30" spans="1:10" ht="20.25">
      <c r="A30" s="69"/>
      <c r="B30" s="183" t="s">
        <v>15</v>
      </c>
      <c r="C30" s="184" t="s">
        <v>7</v>
      </c>
      <c r="D30" s="173">
        <f>D31-D29</f>
        <v>42000</v>
      </c>
      <c r="E30" s="185" t="s">
        <v>17</v>
      </c>
      <c r="F30" s="186">
        <f>D30/D29</f>
        <v>0.9610983981693364</v>
      </c>
      <c r="G30" s="182"/>
      <c r="H30" s="63"/>
      <c r="I30" s="63"/>
      <c r="J30" s="63"/>
    </row>
    <row r="31" spans="1:10" ht="20.25">
      <c r="A31" s="69"/>
      <c r="B31" s="63" t="s">
        <v>16</v>
      </c>
      <c r="C31" s="187" t="s">
        <v>27</v>
      </c>
      <c r="D31" s="170">
        <f>G12</f>
        <v>85700</v>
      </c>
      <c r="G31" s="182"/>
      <c r="H31" s="63"/>
      <c r="I31" s="63"/>
      <c r="J31" s="63"/>
    </row>
    <row r="32" spans="1:10" ht="20.25">
      <c r="A32" s="69"/>
      <c r="B32" s="63"/>
      <c r="C32" s="63" t="s">
        <v>76</v>
      </c>
      <c r="D32" s="63"/>
      <c r="E32" s="63"/>
      <c r="F32" s="63"/>
      <c r="G32" s="182"/>
      <c r="H32" s="63"/>
      <c r="I32" s="63"/>
      <c r="J32" s="63"/>
    </row>
    <row r="33" spans="1:10" ht="20.25">
      <c r="A33" s="69"/>
      <c r="B33" s="63"/>
      <c r="C33" s="182"/>
      <c r="D33" s="188" t="e">
        <f>#REF!/5</f>
        <v>#REF!</v>
      </c>
      <c r="E33" s="182"/>
      <c r="F33" s="182"/>
      <c r="G33" s="182"/>
      <c r="H33" s="63"/>
      <c r="I33" s="63"/>
      <c r="J33" s="63"/>
    </row>
    <row r="34" spans="1:10" ht="20.25">
      <c r="A34" s="63"/>
      <c r="B34" s="63"/>
      <c r="C34" s="182"/>
      <c r="D34" s="188" t="e">
        <f>D33/7</f>
        <v>#REF!</v>
      </c>
      <c r="E34" s="182"/>
      <c r="F34" s="182"/>
      <c r="G34" s="182"/>
      <c r="H34" s="63"/>
      <c r="I34" s="63"/>
      <c r="J34" s="63"/>
    </row>
    <row r="35" spans="1:10" ht="20.25">
      <c r="A35" s="63"/>
      <c r="B35" s="63"/>
      <c r="C35" s="182"/>
      <c r="D35" s="182"/>
      <c r="E35" s="182"/>
      <c r="F35" s="182"/>
      <c r="G35" s="182"/>
      <c r="H35" s="63"/>
      <c r="I35" s="63"/>
      <c r="J35" s="63"/>
    </row>
    <row r="36" spans="1:10" ht="20.25">
      <c r="A36" s="63"/>
      <c r="B36" s="63"/>
      <c r="C36" s="182"/>
      <c r="D36" s="182"/>
      <c r="E36" s="182"/>
      <c r="F36" s="182"/>
      <c r="G36" s="182"/>
      <c r="H36" s="63"/>
      <c r="I36" s="63"/>
      <c r="J36" s="63"/>
    </row>
    <row r="37" spans="1:10" ht="20.25">
      <c r="A37" s="63"/>
      <c r="B37" s="63"/>
      <c r="C37" s="182"/>
      <c r="D37" s="182"/>
      <c r="E37" s="182"/>
      <c r="F37" s="182"/>
      <c r="G37" s="182"/>
      <c r="H37" s="63"/>
      <c r="I37" s="63"/>
      <c r="J37" s="63"/>
    </row>
    <row r="38" spans="1:10" ht="20.25">
      <c r="A38" s="63"/>
      <c r="B38" s="63"/>
      <c r="C38" s="182"/>
      <c r="D38" s="182"/>
      <c r="E38" s="182"/>
      <c r="F38" s="182"/>
      <c r="G38" s="182"/>
      <c r="H38" s="63"/>
      <c r="I38" s="63"/>
      <c r="J38" s="63"/>
    </row>
    <row r="39" spans="1:10" ht="20.25">
      <c r="A39" s="63"/>
      <c r="B39" s="63"/>
      <c r="C39" s="182"/>
      <c r="D39" s="182"/>
      <c r="E39" s="182"/>
      <c r="F39" s="182"/>
      <c r="G39" s="182"/>
      <c r="H39" s="63"/>
      <c r="I39" s="63"/>
      <c r="J39" s="63"/>
    </row>
    <row r="40" spans="1:10" ht="20.25">
      <c r="A40" s="63"/>
      <c r="B40" s="63"/>
      <c r="C40" s="182"/>
      <c r="D40" s="182"/>
      <c r="E40" s="182"/>
      <c r="F40" s="182"/>
      <c r="G40" s="182"/>
      <c r="H40" s="63"/>
      <c r="I40" s="63"/>
      <c r="J40" s="63"/>
    </row>
    <row r="41" spans="1:10" ht="20.25">
      <c r="A41" s="63"/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0.25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20.25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20.25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20.25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20.2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20.25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20.25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20.25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20.25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20.25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0.25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20.25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20.25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20.25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20.25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20.25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20.25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20.25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20.25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20.25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20.25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7:10" ht="20.25">
      <c r="G63" s="63"/>
      <c r="H63" s="63"/>
      <c r="I63" s="63"/>
      <c r="J63" s="63"/>
    </row>
    <row r="64" spans="7:10" ht="20.25">
      <c r="G64" s="63"/>
      <c r="H64" s="63"/>
      <c r="I64" s="63"/>
      <c r="J64" s="63"/>
    </row>
  </sheetData>
  <sheetProtection password="DF77" sheet="1"/>
  <printOptions/>
  <pageMargins left="0.27" right="0.19" top="0.8661417322834646" bottom="0.984251968503937" header="0.42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9">
      <selection activeCell="B6" sqref="B6"/>
    </sheetView>
  </sheetViews>
  <sheetFormatPr defaultColWidth="11.421875" defaultRowHeight="12.75"/>
  <cols>
    <col min="1" max="1" width="2.00390625" style="29" customWidth="1"/>
    <col min="2" max="2" width="38.421875" style="29" customWidth="1"/>
    <col min="3" max="3" width="2.00390625" style="29" customWidth="1"/>
    <col min="4" max="4" width="9.140625" style="29" customWidth="1"/>
    <col min="5" max="5" width="2.00390625" style="29" customWidth="1"/>
    <col min="6" max="6" width="12.00390625" style="29" customWidth="1"/>
    <col min="7" max="7" width="2.57421875" style="29" customWidth="1"/>
    <col min="8" max="8" width="9.57421875" style="29" customWidth="1"/>
    <col min="9" max="9" width="2.57421875" style="29" customWidth="1"/>
    <col min="10" max="10" width="13.7109375" style="29" customWidth="1"/>
    <col min="11" max="11" width="21.7109375" style="29" customWidth="1"/>
    <col min="12" max="16384" width="11.421875" style="29" customWidth="1"/>
  </cols>
  <sheetData>
    <row r="1" spans="1:10" s="36" customFormat="1" ht="7.5" customHeight="1" thickTop="1">
      <c r="A1" s="62"/>
      <c r="C1" s="62"/>
      <c r="E1" s="62"/>
      <c r="G1" s="62"/>
      <c r="I1" s="62"/>
      <c r="J1" s="62"/>
    </row>
    <row r="2" spans="1:10" s="84" customFormat="1" ht="32.25" customHeight="1">
      <c r="A2" s="87"/>
      <c r="B2" s="84" t="s">
        <v>64</v>
      </c>
      <c r="C2" s="87"/>
      <c r="E2" s="87"/>
      <c r="G2" s="87"/>
      <c r="I2" s="87"/>
      <c r="J2" s="87"/>
    </row>
    <row r="3" spans="1:10" s="84" customFormat="1" ht="32.25" customHeight="1">
      <c r="A3" s="87"/>
      <c r="C3" s="87"/>
      <c r="D3" s="85" t="s">
        <v>51</v>
      </c>
      <c r="E3" s="87"/>
      <c r="F3" s="85" t="s">
        <v>49</v>
      </c>
      <c r="G3" s="87"/>
      <c r="H3" s="85" t="s">
        <v>52</v>
      </c>
      <c r="I3" s="87"/>
      <c r="J3" s="87"/>
    </row>
    <row r="4" spans="1:11" s="84" customFormat="1" ht="15.75">
      <c r="A4" s="87"/>
      <c r="B4" s="84" t="s">
        <v>48</v>
      </c>
      <c r="C4" s="87"/>
      <c r="D4" s="85" t="s">
        <v>50</v>
      </c>
      <c r="E4" s="87"/>
      <c r="F4" s="85" t="s">
        <v>50</v>
      </c>
      <c r="G4" s="87"/>
      <c r="H4" s="85" t="s">
        <v>51</v>
      </c>
      <c r="I4" s="87"/>
      <c r="J4" s="94" t="s">
        <v>43</v>
      </c>
      <c r="K4" s="86"/>
    </row>
    <row r="5" spans="1:10" ht="6.75" customHeight="1">
      <c r="A5" s="63"/>
      <c r="C5" s="63"/>
      <c r="E5" s="63"/>
      <c r="G5" s="63"/>
      <c r="I5" s="63"/>
      <c r="J5" s="63"/>
    </row>
    <row r="6" spans="1:10" ht="21.75" customHeight="1">
      <c r="A6" s="64"/>
      <c r="B6" s="61"/>
      <c r="C6" s="64"/>
      <c r="D6" s="76">
        <v>0.0001</v>
      </c>
      <c r="E6" s="89"/>
      <c r="F6" s="77">
        <v>0</v>
      </c>
      <c r="G6" s="89"/>
      <c r="H6" s="76">
        <v>0</v>
      </c>
      <c r="I6" s="89" t="s">
        <v>16</v>
      </c>
      <c r="J6" s="95">
        <f>F6/D6*H6</f>
        <v>0</v>
      </c>
    </row>
    <row r="7" spans="1:10" ht="3.75" customHeight="1">
      <c r="A7" s="64"/>
      <c r="C7" s="64"/>
      <c r="D7" s="78"/>
      <c r="E7" s="90"/>
      <c r="F7" s="79"/>
      <c r="G7" s="89"/>
      <c r="H7" s="78"/>
      <c r="I7" s="89"/>
      <c r="J7" s="95"/>
    </row>
    <row r="8" spans="1:10" ht="21.75" customHeight="1">
      <c r="A8" s="64"/>
      <c r="B8" s="61"/>
      <c r="C8" s="64"/>
      <c r="D8" s="76">
        <v>0.0001</v>
      </c>
      <c r="E8" s="89"/>
      <c r="F8" s="77">
        <v>0</v>
      </c>
      <c r="G8" s="89"/>
      <c r="H8" s="76">
        <v>0</v>
      </c>
      <c r="I8" s="89" t="s">
        <v>16</v>
      </c>
      <c r="J8" s="95">
        <f>F8/D8*H8</f>
        <v>0</v>
      </c>
    </row>
    <row r="9" spans="1:10" ht="3.75" customHeight="1">
      <c r="A9" s="64"/>
      <c r="C9" s="64"/>
      <c r="D9" s="78"/>
      <c r="E9" s="90"/>
      <c r="F9" s="79"/>
      <c r="G9" s="89"/>
      <c r="H9" s="78"/>
      <c r="I9" s="89"/>
      <c r="J9" s="95"/>
    </row>
    <row r="10" spans="1:10" ht="21.75" customHeight="1">
      <c r="A10" s="64"/>
      <c r="B10" s="61"/>
      <c r="C10" s="64"/>
      <c r="D10" s="76">
        <v>0.0001</v>
      </c>
      <c r="E10" s="89"/>
      <c r="F10" s="77">
        <v>0</v>
      </c>
      <c r="G10" s="89"/>
      <c r="H10" s="76">
        <v>0</v>
      </c>
      <c r="I10" s="89" t="s">
        <v>16</v>
      </c>
      <c r="J10" s="95">
        <f>F10/D10*H10</f>
        <v>0</v>
      </c>
    </row>
    <row r="11" spans="1:10" ht="3.75" customHeight="1">
      <c r="A11" s="64"/>
      <c r="C11" s="64"/>
      <c r="D11" s="78"/>
      <c r="E11" s="90"/>
      <c r="F11" s="79"/>
      <c r="G11" s="89"/>
      <c r="H11" s="78"/>
      <c r="I11" s="89"/>
      <c r="J11" s="95"/>
    </row>
    <row r="12" spans="1:10" ht="21.75" customHeight="1">
      <c r="A12" s="64"/>
      <c r="B12" s="61"/>
      <c r="C12" s="64"/>
      <c r="D12" s="76">
        <v>0.0001</v>
      </c>
      <c r="E12" s="89"/>
      <c r="F12" s="77">
        <v>0</v>
      </c>
      <c r="G12" s="89"/>
      <c r="H12" s="76">
        <v>0</v>
      </c>
      <c r="I12" s="89" t="s">
        <v>16</v>
      </c>
      <c r="J12" s="95">
        <f>F12/D12*H12</f>
        <v>0</v>
      </c>
    </row>
    <row r="13" spans="1:10" ht="3.75" customHeight="1">
      <c r="A13" s="64"/>
      <c r="C13" s="64"/>
      <c r="D13" s="78"/>
      <c r="E13" s="90"/>
      <c r="F13" s="79"/>
      <c r="G13" s="89"/>
      <c r="H13" s="78"/>
      <c r="I13" s="89"/>
      <c r="J13" s="95"/>
    </row>
    <row r="14" spans="1:10" ht="21.75" customHeight="1">
      <c r="A14" s="64"/>
      <c r="B14" s="61"/>
      <c r="C14" s="64"/>
      <c r="D14" s="76">
        <v>0.0001</v>
      </c>
      <c r="E14" s="89"/>
      <c r="F14" s="77">
        <v>0</v>
      </c>
      <c r="G14" s="89"/>
      <c r="H14" s="76">
        <v>0</v>
      </c>
      <c r="I14" s="89" t="s">
        <v>16</v>
      </c>
      <c r="J14" s="95">
        <f>F14/D14*H14</f>
        <v>0</v>
      </c>
    </row>
    <row r="15" spans="1:10" ht="3.75" customHeight="1">
      <c r="A15" s="64"/>
      <c r="C15" s="64"/>
      <c r="D15" s="78"/>
      <c r="E15" s="90"/>
      <c r="F15" s="79"/>
      <c r="G15" s="89"/>
      <c r="H15" s="78"/>
      <c r="I15" s="89"/>
      <c r="J15" s="95"/>
    </row>
    <row r="16" spans="1:10" ht="21.75" customHeight="1">
      <c r="A16" s="64"/>
      <c r="B16" s="61"/>
      <c r="C16" s="64"/>
      <c r="D16" s="76">
        <v>0.0001</v>
      </c>
      <c r="E16" s="89"/>
      <c r="F16" s="77">
        <v>0</v>
      </c>
      <c r="G16" s="89"/>
      <c r="H16" s="76">
        <v>0</v>
      </c>
      <c r="I16" s="89" t="s">
        <v>16</v>
      </c>
      <c r="J16" s="95">
        <f>F16/D16*H16</f>
        <v>0</v>
      </c>
    </row>
    <row r="17" spans="1:10" ht="3.75" customHeight="1">
      <c r="A17" s="64"/>
      <c r="C17" s="64"/>
      <c r="D17" s="78"/>
      <c r="E17" s="90"/>
      <c r="F17" s="79"/>
      <c r="G17" s="89"/>
      <c r="H17" s="78"/>
      <c r="I17" s="89"/>
      <c r="J17" s="95"/>
    </row>
    <row r="18" spans="1:10" ht="21.75" customHeight="1">
      <c r="A18" s="64"/>
      <c r="B18" s="61"/>
      <c r="C18" s="64"/>
      <c r="D18" s="76">
        <v>0.0001</v>
      </c>
      <c r="E18" s="89"/>
      <c r="F18" s="77">
        <v>0</v>
      </c>
      <c r="G18" s="89"/>
      <c r="H18" s="76">
        <v>0</v>
      </c>
      <c r="I18" s="89" t="s">
        <v>16</v>
      </c>
      <c r="J18" s="95">
        <f>F18/D18*H18</f>
        <v>0</v>
      </c>
    </row>
    <row r="19" spans="1:10" ht="3.75" customHeight="1">
      <c r="A19" s="64"/>
      <c r="C19" s="64"/>
      <c r="D19" s="78"/>
      <c r="E19" s="90"/>
      <c r="F19" s="79"/>
      <c r="G19" s="89"/>
      <c r="H19" s="78"/>
      <c r="I19" s="89"/>
      <c r="J19" s="95"/>
    </row>
    <row r="20" spans="1:10" ht="21.75" customHeight="1">
      <c r="A20" s="64"/>
      <c r="B20" s="61"/>
      <c r="C20" s="64"/>
      <c r="D20" s="76">
        <v>0.0001</v>
      </c>
      <c r="E20" s="89"/>
      <c r="F20" s="77">
        <v>0</v>
      </c>
      <c r="G20" s="89"/>
      <c r="H20" s="76">
        <v>0</v>
      </c>
      <c r="I20" s="89" t="s">
        <v>16</v>
      </c>
      <c r="J20" s="95">
        <f>F20/D20*H20</f>
        <v>0</v>
      </c>
    </row>
    <row r="21" spans="1:10" ht="3.75" customHeight="1">
      <c r="A21" s="64"/>
      <c r="C21" s="64"/>
      <c r="D21" s="78"/>
      <c r="E21" s="90"/>
      <c r="F21" s="79"/>
      <c r="G21" s="89"/>
      <c r="H21" s="78"/>
      <c r="I21" s="89"/>
      <c r="J21" s="95"/>
    </row>
    <row r="22" spans="1:10" ht="21.75" customHeight="1">
      <c r="A22" s="64"/>
      <c r="B22" s="61"/>
      <c r="C22" s="64"/>
      <c r="D22" s="76">
        <v>0.0001</v>
      </c>
      <c r="E22" s="89"/>
      <c r="F22" s="77">
        <v>0</v>
      </c>
      <c r="G22" s="89"/>
      <c r="H22" s="76">
        <v>0</v>
      </c>
      <c r="I22" s="89" t="s">
        <v>16</v>
      </c>
      <c r="J22" s="95">
        <f>F22/D22*H22</f>
        <v>0</v>
      </c>
    </row>
    <row r="23" spans="1:10" ht="3.75" customHeight="1">
      <c r="A23" s="64"/>
      <c r="C23" s="64"/>
      <c r="D23" s="78"/>
      <c r="E23" s="90"/>
      <c r="F23" s="79"/>
      <c r="G23" s="89"/>
      <c r="H23" s="78"/>
      <c r="I23" s="89"/>
      <c r="J23" s="95"/>
    </row>
    <row r="24" spans="1:10" ht="21.75" customHeight="1">
      <c r="A24" s="64"/>
      <c r="B24" s="61"/>
      <c r="C24" s="64"/>
      <c r="D24" s="76">
        <v>0.0001</v>
      </c>
      <c r="E24" s="89"/>
      <c r="F24" s="77">
        <v>0</v>
      </c>
      <c r="G24" s="89"/>
      <c r="H24" s="76">
        <v>0</v>
      </c>
      <c r="I24" s="89" t="s">
        <v>16</v>
      </c>
      <c r="J24" s="95">
        <f>F24/D24*H24</f>
        <v>0</v>
      </c>
    </row>
    <row r="25" spans="1:10" ht="21.75" customHeight="1" thickBot="1">
      <c r="A25" s="71"/>
      <c r="C25" s="71"/>
      <c r="D25" s="82"/>
      <c r="E25" s="91"/>
      <c r="F25" s="83"/>
      <c r="G25" s="92"/>
      <c r="H25" s="82"/>
      <c r="I25" s="96"/>
      <c r="J25" s="98">
        <f>SUM(J6:J24)</f>
        <v>0</v>
      </c>
    </row>
    <row r="26" spans="1:10" s="36" customFormat="1" ht="7.5" customHeight="1" thickTop="1">
      <c r="A26" s="62"/>
      <c r="C26" s="62"/>
      <c r="E26" s="62"/>
      <c r="G26" s="62"/>
      <c r="I26" s="62"/>
      <c r="J26" s="62"/>
    </row>
    <row r="27" spans="1:10" s="84" customFormat="1" ht="32.25" customHeight="1">
      <c r="A27" s="87"/>
      <c r="B27" s="84" t="s">
        <v>65</v>
      </c>
      <c r="C27" s="87"/>
      <c r="E27" s="87"/>
      <c r="G27" s="87"/>
      <c r="I27" s="87"/>
      <c r="J27" s="87"/>
    </row>
    <row r="28" spans="1:10" s="84" customFormat="1" ht="32.25" customHeight="1">
      <c r="A28" s="87"/>
      <c r="C28" s="87"/>
      <c r="D28" s="85" t="s">
        <v>51</v>
      </c>
      <c r="E28" s="87"/>
      <c r="F28" s="85" t="s">
        <v>49</v>
      </c>
      <c r="G28" s="87"/>
      <c r="H28" s="85" t="s">
        <v>52</v>
      </c>
      <c r="I28" s="87"/>
      <c r="J28" s="87"/>
    </row>
    <row r="29" spans="1:11" s="84" customFormat="1" ht="15.75">
      <c r="A29" s="87"/>
      <c r="B29" s="84" t="s">
        <v>48</v>
      </c>
      <c r="C29" s="87"/>
      <c r="D29" s="85" t="s">
        <v>50</v>
      </c>
      <c r="E29" s="87"/>
      <c r="F29" s="85" t="s">
        <v>50</v>
      </c>
      <c r="G29" s="87"/>
      <c r="H29" s="85" t="s">
        <v>51</v>
      </c>
      <c r="I29" s="87"/>
      <c r="J29" s="94" t="s">
        <v>43</v>
      </c>
      <c r="K29" s="86"/>
    </row>
    <row r="30" spans="1:10" ht="6.75" customHeight="1">
      <c r="A30" s="63"/>
      <c r="C30" s="63"/>
      <c r="E30" s="63"/>
      <c r="G30" s="63"/>
      <c r="I30" s="63"/>
      <c r="J30" s="63"/>
    </row>
    <row r="31" spans="1:10" ht="21.75" customHeight="1">
      <c r="A31" s="64"/>
      <c r="B31" s="61"/>
      <c r="C31" s="64"/>
      <c r="D31" s="76">
        <v>0.0001</v>
      </c>
      <c r="E31" s="89"/>
      <c r="F31" s="77">
        <v>0</v>
      </c>
      <c r="G31" s="89"/>
      <c r="H31" s="76">
        <v>0</v>
      </c>
      <c r="I31" s="89" t="s">
        <v>16</v>
      </c>
      <c r="J31" s="95">
        <f>F31/D31*H31</f>
        <v>0</v>
      </c>
    </row>
    <row r="32" spans="1:10" ht="3.75" customHeight="1">
      <c r="A32" s="64"/>
      <c r="C32" s="64"/>
      <c r="D32" s="78"/>
      <c r="E32" s="90"/>
      <c r="F32" s="79"/>
      <c r="G32" s="89"/>
      <c r="H32" s="78"/>
      <c r="I32" s="89"/>
      <c r="J32" s="95"/>
    </row>
    <row r="33" spans="1:10" ht="21.75" customHeight="1">
      <c r="A33" s="64"/>
      <c r="B33" s="61"/>
      <c r="C33" s="64"/>
      <c r="D33" s="76">
        <v>0.0001</v>
      </c>
      <c r="E33" s="89"/>
      <c r="F33" s="77">
        <v>0</v>
      </c>
      <c r="G33" s="89"/>
      <c r="H33" s="76">
        <v>0</v>
      </c>
      <c r="I33" s="89" t="s">
        <v>16</v>
      </c>
      <c r="J33" s="95">
        <f>F33/D33*H33</f>
        <v>0</v>
      </c>
    </row>
    <row r="34" spans="1:10" ht="3.75" customHeight="1">
      <c r="A34" s="64"/>
      <c r="C34" s="64"/>
      <c r="D34" s="78"/>
      <c r="E34" s="90"/>
      <c r="F34" s="79"/>
      <c r="G34" s="89"/>
      <c r="H34" s="78"/>
      <c r="I34" s="89"/>
      <c r="J34" s="95"/>
    </row>
    <row r="35" spans="1:10" ht="21.75" customHeight="1">
      <c r="A35" s="64"/>
      <c r="B35" s="61"/>
      <c r="C35" s="64"/>
      <c r="D35" s="76">
        <v>0.0001</v>
      </c>
      <c r="E35" s="89"/>
      <c r="F35" s="77">
        <v>0</v>
      </c>
      <c r="G35" s="89"/>
      <c r="H35" s="76">
        <v>0</v>
      </c>
      <c r="I35" s="89" t="s">
        <v>16</v>
      </c>
      <c r="J35" s="95">
        <f>F35/D35*H35</f>
        <v>0</v>
      </c>
    </row>
    <row r="36" spans="1:10" ht="3.75" customHeight="1">
      <c r="A36" s="64"/>
      <c r="C36" s="64"/>
      <c r="D36" s="78"/>
      <c r="E36" s="90"/>
      <c r="F36" s="79"/>
      <c r="G36" s="89"/>
      <c r="H36" s="78"/>
      <c r="I36" s="89"/>
      <c r="J36" s="95"/>
    </row>
    <row r="37" spans="1:10" ht="21.75" customHeight="1">
      <c r="A37" s="64"/>
      <c r="B37" s="61"/>
      <c r="C37" s="64"/>
      <c r="D37" s="76">
        <v>0.0001</v>
      </c>
      <c r="E37" s="89"/>
      <c r="F37" s="77">
        <v>0</v>
      </c>
      <c r="G37" s="89"/>
      <c r="H37" s="76">
        <v>0</v>
      </c>
      <c r="I37" s="89" t="s">
        <v>16</v>
      </c>
      <c r="J37" s="95">
        <f>F37/D37*H37</f>
        <v>0</v>
      </c>
    </row>
    <row r="38" spans="1:10" ht="3.75" customHeight="1">
      <c r="A38" s="64"/>
      <c r="C38" s="64"/>
      <c r="D38" s="78"/>
      <c r="E38" s="90"/>
      <c r="F38" s="79"/>
      <c r="G38" s="89"/>
      <c r="H38" s="78"/>
      <c r="I38" s="89"/>
      <c r="J38" s="95"/>
    </row>
    <row r="39" spans="1:10" ht="21.75" customHeight="1">
      <c r="A39" s="64"/>
      <c r="B39" s="61"/>
      <c r="C39" s="64"/>
      <c r="D39" s="76">
        <v>0.0001</v>
      </c>
      <c r="E39" s="89"/>
      <c r="F39" s="77">
        <v>0</v>
      </c>
      <c r="G39" s="89"/>
      <c r="H39" s="76">
        <v>0</v>
      </c>
      <c r="I39" s="89" t="s">
        <v>16</v>
      </c>
      <c r="J39" s="95">
        <f>F39/D39*H39</f>
        <v>0</v>
      </c>
    </row>
    <row r="40" spans="1:10" ht="3.75" customHeight="1">
      <c r="A40" s="64"/>
      <c r="C40" s="64"/>
      <c r="D40" s="78"/>
      <c r="E40" s="90"/>
      <c r="F40" s="79"/>
      <c r="G40" s="89"/>
      <c r="H40" s="78"/>
      <c r="I40" s="89"/>
      <c r="J40" s="95"/>
    </row>
    <row r="41" spans="1:10" ht="21.75" customHeight="1">
      <c r="A41" s="64"/>
      <c r="B41" s="61"/>
      <c r="C41" s="64"/>
      <c r="D41" s="76">
        <v>0.0001</v>
      </c>
      <c r="E41" s="89"/>
      <c r="F41" s="77">
        <v>0</v>
      </c>
      <c r="G41" s="89"/>
      <c r="H41" s="76">
        <v>0</v>
      </c>
      <c r="I41" s="89" t="s">
        <v>16</v>
      </c>
      <c r="J41" s="95">
        <f>F41/D41*H41</f>
        <v>0</v>
      </c>
    </row>
    <row r="42" spans="1:10" ht="3.75" customHeight="1">
      <c r="A42" s="64"/>
      <c r="C42" s="64"/>
      <c r="D42" s="78"/>
      <c r="E42" s="90"/>
      <c r="F42" s="79"/>
      <c r="G42" s="89"/>
      <c r="H42" s="78"/>
      <c r="I42" s="89"/>
      <c r="J42" s="95"/>
    </row>
    <row r="43" spans="1:10" ht="21.75" customHeight="1">
      <c r="A43" s="64"/>
      <c r="B43" s="61"/>
      <c r="C43" s="64"/>
      <c r="D43" s="76">
        <v>0.0001</v>
      </c>
      <c r="E43" s="89"/>
      <c r="F43" s="77">
        <v>0</v>
      </c>
      <c r="G43" s="89"/>
      <c r="H43" s="76">
        <v>0</v>
      </c>
      <c r="I43" s="89" t="s">
        <v>16</v>
      </c>
      <c r="J43" s="95">
        <f>F43/D43*H43</f>
        <v>0</v>
      </c>
    </row>
    <row r="44" spans="1:10" ht="4.5" customHeight="1">
      <c r="A44" s="88"/>
      <c r="B44" s="53"/>
      <c r="C44" s="88"/>
      <c r="D44" s="80"/>
      <c r="E44" s="91"/>
      <c r="F44" s="81"/>
      <c r="G44" s="93"/>
      <c r="H44" s="80"/>
      <c r="I44" s="89"/>
      <c r="J44" s="95"/>
    </row>
    <row r="45" spans="1:10" ht="21.75" customHeight="1">
      <c r="A45" s="64"/>
      <c r="B45" s="61"/>
      <c r="C45" s="64"/>
      <c r="D45" s="76">
        <v>0.0001</v>
      </c>
      <c r="E45" s="89"/>
      <c r="F45" s="77">
        <v>0</v>
      </c>
      <c r="G45" s="89"/>
      <c r="H45" s="76">
        <v>0</v>
      </c>
      <c r="I45" s="89" t="s">
        <v>16</v>
      </c>
      <c r="J45" s="95">
        <f>F45/D45*H45</f>
        <v>0</v>
      </c>
    </row>
    <row r="46" spans="1:10" ht="3.75" customHeight="1">
      <c r="A46" s="64"/>
      <c r="C46" s="64"/>
      <c r="D46" s="78"/>
      <c r="E46" s="90"/>
      <c r="F46" s="79"/>
      <c r="G46" s="89"/>
      <c r="H46" s="78"/>
      <c r="I46" s="89"/>
      <c r="J46" s="95"/>
    </row>
    <row r="47" spans="1:10" ht="21.75" customHeight="1">
      <c r="A47" s="64"/>
      <c r="B47" s="61"/>
      <c r="C47" s="64"/>
      <c r="D47" s="76">
        <v>0.0001</v>
      </c>
      <c r="E47" s="89"/>
      <c r="F47" s="77">
        <v>0</v>
      </c>
      <c r="G47" s="89"/>
      <c r="H47" s="76">
        <v>0</v>
      </c>
      <c r="I47" s="89" t="s">
        <v>16</v>
      </c>
      <c r="J47" s="95">
        <f>F47/D47*H47</f>
        <v>0</v>
      </c>
    </row>
    <row r="48" spans="1:10" ht="3.75" customHeight="1">
      <c r="A48" s="64"/>
      <c r="C48" s="64"/>
      <c r="D48" s="78"/>
      <c r="E48" s="90"/>
      <c r="F48" s="79"/>
      <c r="G48" s="89"/>
      <c r="H48" s="78"/>
      <c r="I48" s="89"/>
      <c r="J48" s="95"/>
    </row>
    <row r="49" spans="1:10" ht="21.75" customHeight="1">
      <c r="A49" s="64"/>
      <c r="B49" s="61"/>
      <c r="C49" s="64"/>
      <c r="D49" s="76">
        <v>0.0001</v>
      </c>
      <c r="E49" s="89"/>
      <c r="F49" s="77">
        <v>0</v>
      </c>
      <c r="G49" s="89"/>
      <c r="H49" s="76">
        <v>0</v>
      </c>
      <c r="I49" s="89" t="s">
        <v>16</v>
      </c>
      <c r="J49" s="95">
        <f>F49/D49*H49</f>
        <v>0</v>
      </c>
    </row>
    <row r="50" spans="1:10" ht="3.75" customHeight="1">
      <c r="A50" s="64"/>
      <c r="C50" s="64"/>
      <c r="D50" s="78"/>
      <c r="E50" s="90"/>
      <c r="F50" s="79"/>
      <c r="G50" s="89"/>
      <c r="H50" s="78"/>
      <c r="I50" s="89"/>
      <c r="J50" s="95"/>
    </row>
    <row r="51" spans="1:10" ht="21.75" customHeight="1">
      <c r="A51" s="64"/>
      <c r="B51" s="61"/>
      <c r="C51" s="64"/>
      <c r="D51" s="76">
        <v>0.0001</v>
      </c>
      <c r="E51" s="89"/>
      <c r="F51" s="77">
        <v>0</v>
      </c>
      <c r="G51" s="89"/>
      <c r="H51" s="76">
        <v>0</v>
      </c>
      <c r="I51" s="89" t="s">
        <v>16</v>
      </c>
      <c r="J51" s="95">
        <f>F51/D51*H51</f>
        <v>0</v>
      </c>
    </row>
    <row r="52" spans="1:10" ht="3.75" customHeight="1">
      <c r="A52" s="64"/>
      <c r="C52" s="64"/>
      <c r="D52" s="78"/>
      <c r="E52" s="90"/>
      <c r="F52" s="79"/>
      <c r="G52" s="89"/>
      <c r="H52" s="78"/>
      <c r="I52" s="89"/>
      <c r="J52" s="95"/>
    </row>
    <row r="53" spans="1:10" ht="21.75" customHeight="1">
      <c r="A53" s="64"/>
      <c r="B53" s="61"/>
      <c r="C53" s="64"/>
      <c r="D53" s="76">
        <v>0.0001</v>
      </c>
      <c r="E53" s="89"/>
      <c r="F53" s="77">
        <v>0</v>
      </c>
      <c r="G53" s="89"/>
      <c r="H53" s="76">
        <v>0</v>
      </c>
      <c r="I53" s="89" t="s">
        <v>16</v>
      </c>
      <c r="J53" s="95">
        <f>F53/D53*H53</f>
        <v>0</v>
      </c>
    </row>
    <row r="54" spans="1:10" ht="3.75" customHeight="1">
      <c r="A54" s="64"/>
      <c r="C54" s="64"/>
      <c r="D54" s="78"/>
      <c r="E54" s="90"/>
      <c r="F54" s="79"/>
      <c r="G54" s="89"/>
      <c r="H54" s="78"/>
      <c r="I54" s="89"/>
      <c r="J54" s="95"/>
    </row>
    <row r="55" spans="1:10" ht="21.75" customHeight="1">
      <c r="A55" s="64"/>
      <c r="B55" s="61"/>
      <c r="C55" s="64"/>
      <c r="D55" s="76">
        <v>0.0001</v>
      </c>
      <c r="E55" s="89"/>
      <c r="F55" s="77">
        <v>0</v>
      </c>
      <c r="G55" s="89"/>
      <c r="H55" s="76">
        <v>0</v>
      </c>
      <c r="I55" s="89" t="s">
        <v>16</v>
      </c>
      <c r="J55" s="95">
        <f>F55/D55*H55</f>
        <v>0</v>
      </c>
    </row>
    <row r="56" spans="1:10" ht="3.75" customHeight="1">
      <c r="A56" s="64"/>
      <c r="C56" s="64"/>
      <c r="D56" s="78"/>
      <c r="E56" s="90"/>
      <c r="F56" s="79"/>
      <c r="G56" s="89"/>
      <c r="H56" s="78"/>
      <c r="I56" s="89"/>
      <c r="J56" s="95"/>
    </row>
    <row r="57" spans="1:10" ht="21.75" customHeight="1">
      <c r="A57" s="64"/>
      <c r="B57" s="61"/>
      <c r="C57" s="64"/>
      <c r="D57" s="76">
        <v>0.0001</v>
      </c>
      <c r="E57" s="89"/>
      <c r="F57" s="77">
        <v>0</v>
      </c>
      <c r="G57" s="89"/>
      <c r="H57" s="76">
        <v>0</v>
      </c>
      <c r="I57" s="89" t="s">
        <v>16</v>
      </c>
      <c r="J57" s="95">
        <f>F57/D57*H57</f>
        <v>0</v>
      </c>
    </row>
    <row r="58" spans="1:10" ht="3.75" customHeight="1">
      <c r="A58" s="64"/>
      <c r="C58" s="64"/>
      <c r="D58" s="78"/>
      <c r="E58" s="90"/>
      <c r="F58" s="79"/>
      <c r="G58" s="89"/>
      <c r="H58" s="78"/>
      <c r="I58" s="89"/>
      <c r="J58" s="95"/>
    </row>
    <row r="59" spans="1:10" ht="21.75" customHeight="1">
      <c r="A59" s="64"/>
      <c r="B59" s="61"/>
      <c r="C59" s="64"/>
      <c r="D59" s="76">
        <v>0.0001</v>
      </c>
      <c r="E59" s="89"/>
      <c r="F59" s="77">
        <v>0</v>
      </c>
      <c r="G59" s="89"/>
      <c r="H59" s="76">
        <v>0</v>
      </c>
      <c r="I59" s="89" t="s">
        <v>16</v>
      </c>
      <c r="J59" s="95">
        <f>F59/D59*H59</f>
        <v>0</v>
      </c>
    </row>
    <row r="60" spans="1:10" ht="4.5" customHeight="1">
      <c r="A60" s="88"/>
      <c r="B60" s="53"/>
      <c r="C60" s="88"/>
      <c r="D60" s="80"/>
      <c r="E60" s="91"/>
      <c r="F60" s="81"/>
      <c r="G60" s="93"/>
      <c r="H60" s="80"/>
      <c r="I60" s="89"/>
      <c r="J60" s="95"/>
    </row>
    <row r="61" spans="1:10" ht="21.75" customHeight="1">
      <c r="A61" s="64"/>
      <c r="B61" s="61"/>
      <c r="C61" s="64"/>
      <c r="D61" s="76">
        <v>0.0001</v>
      </c>
      <c r="E61" s="89"/>
      <c r="F61" s="77">
        <v>0</v>
      </c>
      <c r="G61" s="89"/>
      <c r="H61" s="76">
        <v>0</v>
      </c>
      <c r="I61" s="89" t="s">
        <v>16</v>
      </c>
      <c r="J61" s="95">
        <f>F61/D61*H61</f>
        <v>0</v>
      </c>
    </row>
    <row r="62" spans="1:10" ht="3.75" customHeight="1">
      <c r="A62" s="64"/>
      <c r="C62" s="64"/>
      <c r="D62" s="78"/>
      <c r="E62" s="90"/>
      <c r="F62" s="79"/>
      <c r="G62" s="89"/>
      <c r="H62" s="78"/>
      <c r="I62" s="89"/>
      <c r="J62" s="95"/>
    </row>
    <row r="63" spans="1:10" ht="21.75" customHeight="1">
      <c r="A63" s="64"/>
      <c r="B63" s="61"/>
      <c r="C63" s="64"/>
      <c r="D63" s="76">
        <v>0.0001</v>
      </c>
      <c r="E63" s="89"/>
      <c r="F63" s="77">
        <v>0</v>
      </c>
      <c r="G63" s="89"/>
      <c r="H63" s="76">
        <v>0</v>
      </c>
      <c r="I63" s="89" t="s">
        <v>16</v>
      </c>
      <c r="J63" s="95">
        <f>F63/D63*H63</f>
        <v>0</v>
      </c>
    </row>
    <row r="64" spans="1:10" ht="3.75" customHeight="1">
      <c r="A64" s="64"/>
      <c r="C64" s="64"/>
      <c r="D64" s="78"/>
      <c r="E64" s="90"/>
      <c r="F64" s="79"/>
      <c r="G64" s="89"/>
      <c r="H64" s="78"/>
      <c r="I64" s="89"/>
      <c r="J64" s="95"/>
    </row>
    <row r="65" spans="1:10" ht="21.75" customHeight="1">
      <c r="A65" s="64"/>
      <c r="B65" s="61"/>
      <c r="C65" s="64"/>
      <c r="D65" s="76">
        <v>0.0001</v>
      </c>
      <c r="E65" s="89"/>
      <c r="F65" s="77">
        <v>0</v>
      </c>
      <c r="G65" s="89"/>
      <c r="H65" s="76">
        <v>0</v>
      </c>
      <c r="I65" s="89" t="s">
        <v>16</v>
      </c>
      <c r="J65" s="95">
        <f>F65/D65*H65</f>
        <v>0</v>
      </c>
    </row>
    <row r="66" spans="1:10" ht="3.75" customHeight="1">
      <c r="A66" s="64"/>
      <c r="C66" s="64"/>
      <c r="D66" s="78"/>
      <c r="E66" s="90"/>
      <c r="F66" s="79"/>
      <c r="G66" s="89"/>
      <c r="H66" s="78"/>
      <c r="I66" s="89"/>
      <c r="J66" s="95"/>
    </row>
    <row r="67" spans="1:10" ht="21.75" customHeight="1">
      <c r="A67" s="64"/>
      <c r="B67" s="61"/>
      <c r="C67" s="64"/>
      <c r="D67" s="76">
        <v>0.0001</v>
      </c>
      <c r="E67" s="89"/>
      <c r="F67" s="77">
        <v>0</v>
      </c>
      <c r="G67" s="89"/>
      <c r="H67" s="76">
        <v>0</v>
      </c>
      <c r="I67" s="89" t="s">
        <v>16</v>
      </c>
      <c r="J67" s="95">
        <f>F67/D67*H67</f>
        <v>0</v>
      </c>
    </row>
    <row r="68" spans="1:10" ht="3.75" customHeight="1">
      <c r="A68" s="64"/>
      <c r="C68" s="64"/>
      <c r="D68" s="78"/>
      <c r="E68" s="90"/>
      <c r="F68" s="79"/>
      <c r="G68" s="89"/>
      <c r="H68" s="78"/>
      <c r="I68" s="89"/>
      <c r="J68" s="95"/>
    </row>
    <row r="69" spans="1:10" ht="21.75" customHeight="1">
      <c r="A69" s="64"/>
      <c r="B69" s="61"/>
      <c r="C69" s="64"/>
      <c r="D69" s="76">
        <v>0.0001</v>
      </c>
      <c r="E69" s="89"/>
      <c r="F69" s="77">
        <v>0</v>
      </c>
      <c r="G69" s="89"/>
      <c r="H69" s="76">
        <v>0</v>
      </c>
      <c r="I69" s="89" t="s">
        <v>16</v>
      </c>
      <c r="J69" s="95">
        <f>F69/D69*H69</f>
        <v>0</v>
      </c>
    </row>
    <row r="70" spans="1:10" ht="21.75" customHeight="1" thickBot="1">
      <c r="A70" s="71"/>
      <c r="C70" s="71"/>
      <c r="D70" s="82"/>
      <c r="E70" s="91"/>
      <c r="F70" s="83"/>
      <c r="G70" s="92"/>
      <c r="H70" s="82"/>
      <c r="I70" s="96"/>
      <c r="J70" s="98">
        <f>SUM(J31:J69)</f>
        <v>0</v>
      </c>
    </row>
    <row r="71" spans="1:10" s="36" customFormat="1" ht="7.5" customHeight="1" thickTop="1">
      <c r="A71" s="62"/>
      <c r="C71" s="62"/>
      <c r="E71" s="62"/>
      <c r="G71" s="62"/>
      <c r="I71" s="62"/>
      <c r="J71" s="62"/>
    </row>
    <row r="72" spans="1:10" s="84" customFormat="1" ht="32.25" customHeight="1">
      <c r="A72" s="87"/>
      <c r="B72" s="84" t="s">
        <v>66</v>
      </c>
      <c r="C72" s="87"/>
      <c r="E72" s="87"/>
      <c r="G72" s="87"/>
      <c r="I72" s="87"/>
      <c r="J72" s="87"/>
    </row>
    <row r="73" spans="1:10" s="84" customFormat="1" ht="32.25" customHeight="1">
      <c r="A73" s="87"/>
      <c r="C73" s="87"/>
      <c r="D73" s="85" t="s">
        <v>51</v>
      </c>
      <c r="E73" s="87"/>
      <c r="F73" s="85" t="s">
        <v>49</v>
      </c>
      <c r="G73" s="87"/>
      <c r="H73" s="85" t="s">
        <v>52</v>
      </c>
      <c r="I73" s="87"/>
      <c r="J73" s="87"/>
    </row>
    <row r="74" spans="1:11" s="84" customFormat="1" ht="15.75">
      <c r="A74" s="87"/>
      <c r="B74" s="84" t="s">
        <v>48</v>
      </c>
      <c r="C74" s="87"/>
      <c r="D74" s="85" t="s">
        <v>50</v>
      </c>
      <c r="E74" s="87"/>
      <c r="F74" s="85" t="s">
        <v>50</v>
      </c>
      <c r="G74" s="87"/>
      <c r="H74" s="85" t="s">
        <v>51</v>
      </c>
      <c r="I74" s="87"/>
      <c r="J74" s="94" t="s">
        <v>43</v>
      </c>
      <c r="K74" s="86"/>
    </row>
    <row r="75" spans="1:10" ht="6.75" customHeight="1">
      <c r="A75" s="63"/>
      <c r="C75" s="63"/>
      <c r="E75" s="63"/>
      <c r="G75" s="63"/>
      <c r="I75" s="63"/>
      <c r="J75" s="63"/>
    </row>
    <row r="76" spans="1:10" ht="21.75" customHeight="1">
      <c r="A76" s="64"/>
      <c r="B76" s="61"/>
      <c r="C76" s="64"/>
      <c r="D76" s="76">
        <v>0.0001</v>
      </c>
      <c r="E76" s="89"/>
      <c r="F76" s="77">
        <v>0</v>
      </c>
      <c r="G76" s="89"/>
      <c r="H76" s="76">
        <v>0</v>
      </c>
      <c r="I76" s="89" t="s">
        <v>16</v>
      </c>
      <c r="J76" s="95">
        <f>F76/D76*H76</f>
        <v>0</v>
      </c>
    </row>
    <row r="77" spans="1:10" ht="3.75" customHeight="1">
      <c r="A77" s="64"/>
      <c r="C77" s="64"/>
      <c r="D77" s="78"/>
      <c r="E77" s="90"/>
      <c r="F77" s="79"/>
      <c r="G77" s="89"/>
      <c r="H77" s="78"/>
      <c r="I77" s="89"/>
      <c r="J77" s="95"/>
    </row>
    <row r="78" spans="1:10" ht="21.75" customHeight="1">
      <c r="A78" s="64"/>
      <c r="B78" s="61"/>
      <c r="C78" s="64"/>
      <c r="D78" s="76">
        <v>0.0001</v>
      </c>
      <c r="E78" s="89"/>
      <c r="F78" s="77">
        <v>0</v>
      </c>
      <c r="G78" s="89"/>
      <c r="H78" s="76">
        <v>0</v>
      </c>
      <c r="I78" s="89" t="s">
        <v>16</v>
      </c>
      <c r="J78" s="95">
        <f>F78/D78*H78</f>
        <v>0</v>
      </c>
    </row>
    <row r="79" spans="1:10" ht="3.75" customHeight="1">
      <c r="A79" s="64"/>
      <c r="C79" s="64"/>
      <c r="D79" s="78"/>
      <c r="E79" s="90"/>
      <c r="F79" s="79"/>
      <c r="G79" s="89"/>
      <c r="H79" s="78"/>
      <c r="I79" s="89"/>
      <c r="J79" s="95"/>
    </row>
    <row r="80" spans="1:10" ht="21.75" customHeight="1">
      <c r="A80" s="64"/>
      <c r="B80" s="61"/>
      <c r="C80" s="64"/>
      <c r="D80" s="76">
        <v>0.0001</v>
      </c>
      <c r="E80" s="89"/>
      <c r="F80" s="77">
        <v>0</v>
      </c>
      <c r="G80" s="89"/>
      <c r="H80" s="76">
        <v>0</v>
      </c>
      <c r="I80" s="89" t="s">
        <v>16</v>
      </c>
      <c r="J80" s="95">
        <f>F80/D80*H80</f>
        <v>0</v>
      </c>
    </row>
    <row r="81" spans="1:10" ht="4.5" customHeight="1">
      <c r="A81" s="88"/>
      <c r="C81" s="88"/>
      <c r="D81" s="80"/>
      <c r="E81" s="91"/>
      <c r="F81" s="81"/>
      <c r="G81" s="93"/>
      <c r="H81" s="80"/>
      <c r="I81" s="89"/>
      <c r="J81" s="95"/>
    </row>
    <row r="82" spans="1:10" ht="21.75" customHeight="1">
      <c r="A82" s="64"/>
      <c r="B82" s="61"/>
      <c r="C82" s="64"/>
      <c r="D82" s="76">
        <v>0.0001</v>
      </c>
      <c r="E82" s="89"/>
      <c r="F82" s="77">
        <v>0</v>
      </c>
      <c r="G82" s="89"/>
      <c r="H82" s="76">
        <v>0</v>
      </c>
      <c r="I82" s="89" t="s">
        <v>16</v>
      </c>
      <c r="J82" s="95">
        <f>F82/D82*H82</f>
        <v>0</v>
      </c>
    </row>
    <row r="83" spans="1:10" ht="3.75" customHeight="1">
      <c r="A83" s="64"/>
      <c r="C83" s="64"/>
      <c r="D83" s="78"/>
      <c r="E83" s="90"/>
      <c r="F83" s="79"/>
      <c r="G83" s="89"/>
      <c r="H83" s="78"/>
      <c r="I83" s="89"/>
      <c r="J83" s="95"/>
    </row>
    <row r="84" spans="1:10" ht="21.75" customHeight="1">
      <c r="A84" s="64"/>
      <c r="B84" s="61"/>
      <c r="C84" s="64"/>
      <c r="D84" s="76">
        <v>0.0001</v>
      </c>
      <c r="E84" s="89"/>
      <c r="F84" s="77">
        <v>0</v>
      </c>
      <c r="G84" s="89"/>
      <c r="H84" s="76">
        <v>0</v>
      </c>
      <c r="I84" s="89" t="s">
        <v>16</v>
      </c>
      <c r="J84" s="95">
        <f>F84/D84*H84</f>
        <v>0</v>
      </c>
    </row>
    <row r="85" spans="1:10" ht="3.75" customHeight="1">
      <c r="A85" s="64"/>
      <c r="C85" s="64"/>
      <c r="D85" s="78"/>
      <c r="E85" s="90"/>
      <c r="F85" s="79"/>
      <c r="G85" s="89"/>
      <c r="H85" s="78"/>
      <c r="I85" s="89"/>
      <c r="J85" s="95"/>
    </row>
    <row r="86" spans="1:10" ht="21.75" customHeight="1">
      <c r="A86" s="64"/>
      <c r="B86" s="61"/>
      <c r="C86" s="64"/>
      <c r="D86" s="76">
        <v>0.0001</v>
      </c>
      <c r="E86" s="89"/>
      <c r="F86" s="77">
        <v>0</v>
      </c>
      <c r="G86" s="89"/>
      <c r="H86" s="76">
        <v>0</v>
      </c>
      <c r="I86" s="89" t="s">
        <v>16</v>
      </c>
      <c r="J86" s="95">
        <f>F86/D86*H86</f>
        <v>0</v>
      </c>
    </row>
    <row r="87" spans="1:10" ht="3.75" customHeight="1">
      <c r="A87" s="64"/>
      <c r="C87" s="64"/>
      <c r="D87" s="78"/>
      <c r="E87" s="90"/>
      <c r="F87" s="79"/>
      <c r="G87" s="89"/>
      <c r="H87" s="78"/>
      <c r="I87" s="89"/>
      <c r="J87" s="95"/>
    </row>
    <row r="88" spans="1:10" ht="21.75" customHeight="1">
      <c r="A88" s="64"/>
      <c r="B88" s="61"/>
      <c r="C88" s="64"/>
      <c r="D88" s="76">
        <v>0.0001</v>
      </c>
      <c r="E88" s="89"/>
      <c r="F88" s="77">
        <v>0</v>
      </c>
      <c r="G88" s="89"/>
      <c r="H88" s="76">
        <v>0</v>
      </c>
      <c r="I88" s="89" t="s">
        <v>16</v>
      </c>
      <c r="J88" s="95">
        <f>F88/D88*H88</f>
        <v>0</v>
      </c>
    </row>
    <row r="89" spans="1:10" ht="3.75" customHeight="1">
      <c r="A89" s="64"/>
      <c r="B89" s="53"/>
      <c r="C89" s="64"/>
      <c r="D89" s="78"/>
      <c r="E89" s="90"/>
      <c r="F89" s="79"/>
      <c r="G89" s="89"/>
      <c r="H89" s="78"/>
      <c r="I89" s="89"/>
      <c r="J89" s="95"/>
    </row>
    <row r="90" spans="1:10" ht="21.75" customHeight="1">
      <c r="A90" s="64"/>
      <c r="B90" s="61"/>
      <c r="C90" s="64"/>
      <c r="D90" s="76">
        <v>0.0001</v>
      </c>
      <c r="E90" s="89"/>
      <c r="F90" s="77">
        <v>0</v>
      </c>
      <c r="G90" s="89"/>
      <c r="H90" s="76">
        <v>0</v>
      </c>
      <c r="I90" s="89" t="s">
        <v>16</v>
      </c>
      <c r="J90" s="95">
        <f>F90/D90*H90</f>
        <v>0</v>
      </c>
    </row>
    <row r="91" spans="1:10" ht="3.75" customHeight="1">
      <c r="A91" s="64"/>
      <c r="C91" s="64"/>
      <c r="D91" s="78"/>
      <c r="E91" s="90"/>
      <c r="F91" s="79"/>
      <c r="G91" s="89"/>
      <c r="H91" s="78"/>
      <c r="I91" s="89"/>
      <c r="J91" s="95"/>
    </row>
    <row r="92" spans="1:10" ht="21.75" customHeight="1">
      <c r="A92" s="64"/>
      <c r="B92" s="61"/>
      <c r="C92" s="64"/>
      <c r="D92" s="76">
        <v>0.0001</v>
      </c>
      <c r="E92" s="89"/>
      <c r="F92" s="77">
        <v>0</v>
      </c>
      <c r="G92" s="89"/>
      <c r="H92" s="76">
        <v>0</v>
      </c>
      <c r="I92" s="89" t="s">
        <v>16</v>
      </c>
      <c r="J92" s="95">
        <f>F92/D92*H92</f>
        <v>0</v>
      </c>
    </row>
    <row r="93" spans="1:10" ht="3.75" customHeight="1">
      <c r="A93" s="64"/>
      <c r="C93" s="64"/>
      <c r="D93" s="78"/>
      <c r="E93" s="90"/>
      <c r="F93" s="79"/>
      <c r="G93" s="89"/>
      <c r="H93" s="78"/>
      <c r="I93" s="89"/>
      <c r="J93" s="95"/>
    </row>
    <row r="94" spans="1:10" ht="21.75" customHeight="1">
      <c r="A94" s="64"/>
      <c r="B94" s="61"/>
      <c r="C94" s="64"/>
      <c r="D94" s="76">
        <v>0.0001</v>
      </c>
      <c r="E94" s="89"/>
      <c r="F94" s="77">
        <v>0</v>
      </c>
      <c r="G94" s="89"/>
      <c r="H94" s="76">
        <v>0</v>
      </c>
      <c r="I94" s="89" t="s">
        <v>16</v>
      </c>
      <c r="J94" s="95">
        <f>F94/D94*H94</f>
        <v>0</v>
      </c>
    </row>
    <row r="95" spans="1:10" ht="4.5" customHeight="1">
      <c r="A95" s="88"/>
      <c r="C95" s="88"/>
      <c r="D95" s="80"/>
      <c r="E95" s="91"/>
      <c r="F95" s="81"/>
      <c r="G95" s="93"/>
      <c r="H95" s="80"/>
      <c r="I95" s="89"/>
      <c r="J95" s="95"/>
    </row>
    <row r="96" spans="1:10" ht="21.75" customHeight="1">
      <c r="A96" s="64"/>
      <c r="B96" s="61"/>
      <c r="C96" s="64"/>
      <c r="D96" s="76">
        <v>0.0001</v>
      </c>
      <c r="E96" s="89"/>
      <c r="F96" s="77">
        <v>0</v>
      </c>
      <c r="G96" s="89"/>
      <c r="H96" s="76">
        <v>0</v>
      </c>
      <c r="I96" s="89" t="s">
        <v>16</v>
      </c>
      <c r="J96" s="95">
        <f>F96/D96*H96</f>
        <v>0</v>
      </c>
    </row>
    <row r="97" spans="1:10" ht="3.75" customHeight="1">
      <c r="A97" s="64"/>
      <c r="C97" s="64"/>
      <c r="D97" s="78"/>
      <c r="E97" s="90"/>
      <c r="F97" s="79"/>
      <c r="G97" s="89"/>
      <c r="H97" s="78"/>
      <c r="I97" s="89"/>
      <c r="J97" s="95"/>
    </row>
    <row r="98" spans="1:10" ht="21.75" customHeight="1">
      <c r="A98" s="64"/>
      <c r="B98" s="61"/>
      <c r="C98" s="64"/>
      <c r="D98" s="76">
        <v>0.0001</v>
      </c>
      <c r="E98" s="89"/>
      <c r="F98" s="77">
        <v>0</v>
      </c>
      <c r="G98" s="89"/>
      <c r="H98" s="76">
        <v>0</v>
      </c>
      <c r="I98" s="89" t="s">
        <v>16</v>
      </c>
      <c r="J98" s="95">
        <f>F98/D98*H98</f>
        <v>0</v>
      </c>
    </row>
    <row r="99" spans="1:10" ht="3.75" customHeight="1">
      <c r="A99" s="64"/>
      <c r="C99" s="64"/>
      <c r="D99" s="78"/>
      <c r="E99" s="90"/>
      <c r="F99" s="79"/>
      <c r="G99" s="89"/>
      <c r="H99" s="78"/>
      <c r="I99" s="89"/>
      <c r="J99" s="95"/>
    </row>
    <row r="100" spans="1:10" ht="21.75" customHeight="1">
      <c r="A100" s="64"/>
      <c r="B100" s="61"/>
      <c r="C100" s="64"/>
      <c r="D100" s="76">
        <v>0.0001</v>
      </c>
      <c r="E100" s="89"/>
      <c r="F100" s="77">
        <v>0</v>
      </c>
      <c r="G100" s="89"/>
      <c r="H100" s="76">
        <v>0</v>
      </c>
      <c r="I100" s="89" t="s">
        <v>16</v>
      </c>
      <c r="J100" s="95">
        <f>F100/D100*H100</f>
        <v>0</v>
      </c>
    </row>
    <row r="101" spans="1:10" ht="3.75" customHeight="1">
      <c r="A101" s="64"/>
      <c r="C101" s="64"/>
      <c r="D101" s="78"/>
      <c r="E101" s="90"/>
      <c r="F101" s="79"/>
      <c r="G101" s="89"/>
      <c r="H101" s="78"/>
      <c r="I101" s="89"/>
      <c r="J101" s="95"/>
    </row>
    <row r="102" spans="1:10" ht="21.75" customHeight="1">
      <c r="A102" s="64"/>
      <c r="B102" s="61"/>
      <c r="C102" s="64"/>
      <c r="D102" s="76">
        <v>0.0001</v>
      </c>
      <c r="E102" s="89"/>
      <c r="F102" s="77">
        <v>0</v>
      </c>
      <c r="G102" s="89"/>
      <c r="H102" s="76">
        <v>0</v>
      </c>
      <c r="I102" s="89" t="s">
        <v>16</v>
      </c>
      <c r="J102" s="95">
        <f>F102/D102*H102</f>
        <v>0</v>
      </c>
    </row>
    <row r="103" spans="1:10" ht="3.75" customHeight="1">
      <c r="A103" s="64"/>
      <c r="C103" s="64"/>
      <c r="D103" s="78"/>
      <c r="E103" s="90"/>
      <c r="F103" s="79"/>
      <c r="G103" s="89"/>
      <c r="H103" s="78"/>
      <c r="I103" s="89"/>
      <c r="J103" s="95"/>
    </row>
    <row r="104" spans="1:10" ht="21.75" customHeight="1">
      <c r="A104" s="64"/>
      <c r="B104" s="61"/>
      <c r="C104" s="64"/>
      <c r="D104" s="76">
        <v>0.0001</v>
      </c>
      <c r="E104" s="89"/>
      <c r="F104" s="77">
        <v>0</v>
      </c>
      <c r="G104" s="89"/>
      <c r="H104" s="76">
        <v>0</v>
      </c>
      <c r="I104" s="89" t="s">
        <v>16</v>
      </c>
      <c r="J104" s="95">
        <f>F104/D104*H104</f>
        <v>0</v>
      </c>
    </row>
    <row r="105" spans="1:10" ht="3.75" customHeight="1">
      <c r="A105" s="64"/>
      <c r="B105" s="53"/>
      <c r="C105" s="64"/>
      <c r="D105" s="78"/>
      <c r="E105" s="90"/>
      <c r="F105" s="79"/>
      <c r="G105" s="89"/>
      <c r="H105" s="78"/>
      <c r="I105" s="89"/>
      <c r="J105" s="95"/>
    </row>
    <row r="106" spans="1:10" ht="21.75" customHeight="1">
      <c r="A106" s="64"/>
      <c r="B106" s="61"/>
      <c r="C106" s="64"/>
      <c r="D106" s="76">
        <v>0.0001</v>
      </c>
      <c r="E106" s="89"/>
      <c r="F106" s="77">
        <v>0</v>
      </c>
      <c r="G106" s="89"/>
      <c r="H106" s="76">
        <v>0</v>
      </c>
      <c r="I106" s="89" t="s">
        <v>16</v>
      </c>
      <c r="J106" s="95">
        <f>F106/D106*H106</f>
        <v>0</v>
      </c>
    </row>
    <row r="107" spans="1:10" ht="4.5" customHeight="1">
      <c r="A107" s="88"/>
      <c r="C107" s="88"/>
      <c r="D107" s="80"/>
      <c r="E107" s="91"/>
      <c r="F107" s="81"/>
      <c r="G107" s="93"/>
      <c r="H107" s="80"/>
      <c r="I107" s="89"/>
      <c r="J107" s="95"/>
    </row>
    <row r="108" spans="1:10" ht="21.75" customHeight="1">
      <c r="A108" s="64"/>
      <c r="B108" s="61"/>
      <c r="C108" s="64"/>
      <c r="D108" s="76">
        <v>0.0001</v>
      </c>
      <c r="E108" s="89"/>
      <c r="F108" s="77">
        <v>0</v>
      </c>
      <c r="G108" s="89"/>
      <c r="H108" s="76">
        <v>0</v>
      </c>
      <c r="I108" s="89" t="s">
        <v>16</v>
      </c>
      <c r="J108" s="95">
        <f>F108/D108*H108</f>
        <v>0</v>
      </c>
    </row>
    <row r="109" spans="1:10" ht="3.75" customHeight="1">
      <c r="A109" s="64"/>
      <c r="C109" s="64"/>
      <c r="D109" s="78"/>
      <c r="E109" s="90"/>
      <c r="F109" s="79"/>
      <c r="G109" s="89"/>
      <c r="H109" s="78"/>
      <c r="I109" s="89"/>
      <c r="J109" s="95"/>
    </row>
    <row r="110" spans="1:10" ht="21.75" customHeight="1">
      <c r="A110" s="64"/>
      <c r="B110" s="61"/>
      <c r="C110" s="64"/>
      <c r="D110" s="76">
        <v>0.0001</v>
      </c>
      <c r="E110" s="89"/>
      <c r="F110" s="77">
        <v>0</v>
      </c>
      <c r="G110" s="89"/>
      <c r="H110" s="76">
        <v>0</v>
      </c>
      <c r="I110" s="89" t="s">
        <v>16</v>
      </c>
      <c r="J110" s="95">
        <f>F110/D110*H110</f>
        <v>0</v>
      </c>
    </row>
    <row r="111" spans="1:10" ht="3.75" customHeight="1">
      <c r="A111" s="64"/>
      <c r="C111" s="64"/>
      <c r="D111" s="78"/>
      <c r="E111" s="90"/>
      <c r="F111" s="79"/>
      <c r="G111" s="89"/>
      <c r="H111" s="78"/>
      <c r="I111" s="89"/>
      <c r="J111" s="95"/>
    </row>
    <row r="112" spans="1:10" ht="21.75" customHeight="1">
      <c r="A112" s="64"/>
      <c r="B112" s="61"/>
      <c r="C112" s="64"/>
      <c r="D112" s="76">
        <v>0.0001</v>
      </c>
      <c r="E112" s="89"/>
      <c r="F112" s="77">
        <v>0</v>
      </c>
      <c r="G112" s="89"/>
      <c r="H112" s="76">
        <v>0</v>
      </c>
      <c r="I112" s="89" t="s">
        <v>16</v>
      </c>
      <c r="J112" s="95">
        <f>F112/D112*H112</f>
        <v>0</v>
      </c>
    </row>
    <row r="113" spans="1:10" ht="3.75" customHeight="1">
      <c r="A113" s="64"/>
      <c r="C113" s="64"/>
      <c r="D113" s="78"/>
      <c r="E113" s="90"/>
      <c r="F113" s="79"/>
      <c r="G113" s="89"/>
      <c r="H113" s="78"/>
      <c r="I113" s="89"/>
      <c r="J113" s="95"/>
    </row>
    <row r="114" spans="1:10" ht="21.75" customHeight="1">
      <c r="A114" s="64"/>
      <c r="B114" s="61"/>
      <c r="C114" s="64"/>
      <c r="D114" s="76">
        <v>0.0001</v>
      </c>
      <c r="E114" s="89"/>
      <c r="F114" s="77">
        <v>0</v>
      </c>
      <c r="G114" s="89"/>
      <c r="H114" s="76">
        <v>0</v>
      </c>
      <c r="I114" s="89" t="s">
        <v>16</v>
      </c>
      <c r="J114" s="95">
        <f>F114/D114*H114</f>
        <v>0</v>
      </c>
    </row>
    <row r="115" spans="1:10" ht="21.75" customHeight="1" thickBot="1">
      <c r="A115" s="71"/>
      <c r="C115" s="71"/>
      <c r="D115" s="82"/>
      <c r="E115" s="91"/>
      <c r="F115" s="83"/>
      <c r="G115" s="92"/>
      <c r="H115" s="82"/>
      <c r="I115" s="96"/>
      <c r="J115" s="98">
        <f>SUM(J76:J114)</f>
        <v>0</v>
      </c>
    </row>
    <row r="116" spans="1:10" s="36" customFormat="1" ht="7.5" customHeight="1" thickTop="1">
      <c r="A116" s="62"/>
      <c r="C116" s="62"/>
      <c r="E116" s="62"/>
      <c r="G116" s="62"/>
      <c r="I116" s="62"/>
      <c r="J116" s="62"/>
    </row>
    <row r="117" spans="1:10" s="84" customFormat="1" ht="32.25" customHeight="1">
      <c r="A117" s="87"/>
      <c r="B117" s="84" t="s">
        <v>67</v>
      </c>
      <c r="C117" s="87"/>
      <c r="E117" s="87"/>
      <c r="G117" s="87"/>
      <c r="I117" s="87"/>
      <c r="J117" s="87"/>
    </row>
    <row r="118" spans="1:10" s="84" customFormat="1" ht="32.25" customHeight="1">
      <c r="A118" s="87"/>
      <c r="C118" s="87"/>
      <c r="D118" s="85" t="s">
        <v>51</v>
      </c>
      <c r="E118" s="87"/>
      <c r="F118" s="85" t="s">
        <v>49</v>
      </c>
      <c r="G118" s="87"/>
      <c r="H118" s="85" t="s">
        <v>52</v>
      </c>
      <c r="I118" s="87"/>
      <c r="J118" s="87"/>
    </row>
    <row r="119" spans="1:11" s="84" customFormat="1" ht="15.75">
      <c r="A119" s="87"/>
      <c r="B119" s="84" t="s">
        <v>48</v>
      </c>
      <c r="C119" s="87"/>
      <c r="D119" s="85" t="s">
        <v>50</v>
      </c>
      <c r="E119" s="87"/>
      <c r="F119" s="85" t="s">
        <v>50</v>
      </c>
      <c r="G119" s="87"/>
      <c r="H119" s="85" t="s">
        <v>51</v>
      </c>
      <c r="I119" s="87"/>
      <c r="J119" s="94" t="s">
        <v>43</v>
      </c>
      <c r="K119" s="86"/>
    </row>
    <row r="120" spans="1:10" ht="6.75" customHeight="1">
      <c r="A120" s="63"/>
      <c r="C120" s="63"/>
      <c r="E120" s="63"/>
      <c r="G120" s="63"/>
      <c r="I120" s="63"/>
      <c r="J120" s="63"/>
    </row>
    <row r="121" spans="1:10" ht="21.75" customHeight="1">
      <c r="A121" s="64"/>
      <c r="B121" s="61"/>
      <c r="C121" s="64"/>
      <c r="D121" s="76">
        <v>0.0001</v>
      </c>
      <c r="E121" s="89"/>
      <c r="F121" s="77">
        <v>0</v>
      </c>
      <c r="G121" s="89"/>
      <c r="H121" s="76">
        <v>0</v>
      </c>
      <c r="I121" s="89" t="s">
        <v>16</v>
      </c>
      <c r="J121" s="95">
        <f>F121/D121*H121</f>
        <v>0</v>
      </c>
    </row>
    <row r="122" spans="1:10" ht="3.75" customHeight="1">
      <c r="A122" s="64"/>
      <c r="C122" s="64"/>
      <c r="D122" s="78"/>
      <c r="E122" s="90"/>
      <c r="F122" s="79"/>
      <c r="G122" s="89"/>
      <c r="H122" s="78"/>
      <c r="I122" s="89"/>
      <c r="J122" s="95"/>
    </row>
    <row r="123" spans="1:10" ht="21.75" customHeight="1">
      <c r="A123" s="64"/>
      <c r="B123" s="61"/>
      <c r="C123" s="64"/>
      <c r="D123" s="76">
        <v>0.0001</v>
      </c>
      <c r="E123" s="89"/>
      <c r="F123" s="77">
        <v>0</v>
      </c>
      <c r="G123" s="89"/>
      <c r="H123" s="76">
        <v>0</v>
      </c>
      <c r="I123" s="89" t="s">
        <v>16</v>
      </c>
      <c r="J123" s="95">
        <f>F123/D123*H123</f>
        <v>0</v>
      </c>
    </row>
    <row r="124" spans="1:10" ht="3.75" customHeight="1">
      <c r="A124" s="64"/>
      <c r="C124" s="64"/>
      <c r="D124" s="78"/>
      <c r="E124" s="90"/>
      <c r="F124" s="79"/>
      <c r="G124" s="89"/>
      <c r="H124" s="78"/>
      <c r="I124" s="89"/>
      <c r="J124" s="95"/>
    </row>
    <row r="125" spans="1:10" ht="21.75" customHeight="1">
      <c r="A125" s="64"/>
      <c r="B125" s="61"/>
      <c r="C125" s="64"/>
      <c r="D125" s="76">
        <v>0.0001</v>
      </c>
      <c r="E125" s="89"/>
      <c r="F125" s="77">
        <v>0</v>
      </c>
      <c r="G125" s="89"/>
      <c r="H125" s="76">
        <v>0</v>
      </c>
      <c r="I125" s="89" t="s">
        <v>16</v>
      </c>
      <c r="J125" s="95">
        <f>F125/D125*H125</f>
        <v>0</v>
      </c>
    </row>
    <row r="126" spans="1:10" ht="3.75" customHeight="1">
      <c r="A126" s="64"/>
      <c r="C126" s="64"/>
      <c r="D126" s="78"/>
      <c r="E126" s="90"/>
      <c r="F126" s="79"/>
      <c r="G126" s="89"/>
      <c r="H126" s="78"/>
      <c r="I126" s="89"/>
      <c r="J126" s="95"/>
    </row>
    <row r="127" spans="1:10" ht="21.75" customHeight="1">
      <c r="A127" s="64"/>
      <c r="B127" s="61"/>
      <c r="C127" s="64"/>
      <c r="D127" s="76">
        <v>0.0001</v>
      </c>
      <c r="E127" s="89"/>
      <c r="F127" s="77">
        <v>0</v>
      </c>
      <c r="G127" s="89"/>
      <c r="H127" s="76">
        <v>0</v>
      </c>
      <c r="I127" s="89" t="s">
        <v>16</v>
      </c>
      <c r="J127" s="95">
        <f>F127/D127*H127</f>
        <v>0</v>
      </c>
    </row>
    <row r="128" spans="1:10" ht="3.75" customHeight="1">
      <c r="A128" s="64"/>
      <c r="C128" s="64"/>
      <c r="D128" s="78"/>
      <c r="E128" s="90"/>
      <c r="F128" s="79"/>
      <c r="G128" s="89"/>
      <c r="H128" s="78"/>
      <c r="I128" s="89"/>
      <c r="J128" s="95"/>
    </row>
    <row r="129" spans="1:10" ht="21.75" customHeight="1">
      <c r="A129" s="64"/>
      <c r="B129" s="61"/>
      <c r="C129" s="64"/>
      <c r="D129" s="76">
        <v>0.0001</v>
      </c>
      <c r="E129" s="89"/>
      <c r="F129" s="77">
        <v>0</v>
      </c>
      <c r="G129" s="89"/>
      <c r="H129" s="76">
        <v>0</v>
      </c>
      <c r="I129" s="89" t="s">
        <v>16</v>
      </c>
      <c r="J129" s="95">
        <f>F129/D129*H129</f>
        <v>0</v>
      </c>
    </row>
    <row r="130" spans="1:10" ht="3.75" customHeight="1">
      <c r="A130" s="64"/>
      <c r="C130" s="64"/>
      <c r="D130" s="78"/>
      <c r="E130" s="90"/>
      <c r="F130" s="79"/>
      <c r="G130" s="89"/>
      <c r="H130" s="78"/>
      <c r="I130" s="89"/>
      <c r="J130" s="95"/>
    </row>
    <row r="131" spans="1:10" ht="21.75" customHeight="1">
      <c r="A131" s="64"/>
      <c r="B131" s="61"/>
      <c r="C131" s="64"/>
      <c r="D131" s="76">
        <v>0.0001</v>
      </c>
      <c r="E131" s="89"/>
      <c r="F131" s="77">
        <v>0</v>
      </c>
      <c r="G131" s="89"/>
      <c r="H131" s="76">
        <v>0</v>
      </c>
      <c r="I131" s="89" t="s">
        <v>16</v>
      </c>
      <c r="J131" s="95">
        <f>F131/D131*H131</f>
        <v>0</v>
      </c>
    </row>
    <row r="132" spans="1:10" ht="4.5" customHeight="1">
      <c r="A132" s="88"/>
      <c r="C132" s="88"/>
      <c r="D132" s="80"/>
      <c r="E132" s="91"/>
      <c r="F132" s="81"/>
      <c r="G132" s="93"/>
      <c r="H132" s="80"/>
      <c r="I132" s="89"/>
      <c r="J132" s="95"/>
    </row>
    <row r="133" spans="1:10" ht="21.75" customHeight="1">
      <c r="A133" s="64"/>
      <c r="B133" s="61"/>
      <c r="C133" s="64"/>
      <c r="D133" s="76">
        <v>0.0001</v>
      </c>
      <c r="E133" s="89"/>
      <c r="F133" s="77">
        <v>0</v>
      </c>
      <c r="G133" s="89"/>
      <c r="H133" s="76">
        <v>0</v>
      </c>
      <c r="I133" s="89" t="s">
        <v>16</v>
      </c>
      <c r="J133" s="95">
        <f>F133/D133*H133</f>
        <v>0</v>
      </c>
    </row>
    <row r="134" spans="1:10" ht="3.75" customHeight="1">
      <c r="A134" s="64"/>
      <c r="B134" s="53"/>
      <c r="C134" s="64"/>
      <c r="D134" s="78"/>
      <c r="E134" s="90"/>
      <c r="F134" s="79"/>
      <c r="G134" s="89"/>
      <c r="H134" s="78"/>
      <c r="I134" s="89"/>
      <c r="J134" s="95"/>
    </row>
    <row r="135" spans="1:10" ht="21.75" customHeight="1">
      <c r="A135" s="64"/>
      <c r="B135" s="61"/>
      <c r="C135" s="64"/>
      <c r="D135" s="76">
        <v>0.0001</v>
      </c>
      <c r="E135" s="89"/>
      <c r="F135" s="77">
        <v>0</v>
      </c>
      <c r="G135" s="89"/>
      <c r="H135" s="76">
        <v>0</v>
      </c>
      <c r="I135" s="89" t="s">
        <v>16</v>
      </c>
      <c r="J135" s="95">
        <f>F135/D135*H135</f>
        <v>0</v>
      </c>
    </row>
    <row r="136" spans="1:10" ht="3.75" customHeight="1">
      <c r="A136" s="64"/>
      <c r="C136" s="64"/>
      <c r="D136" s="78"/>
      <c r="E136" s="90"/>
      <c r="F136" s="79"/>
      <c r="G136" s="89"/>
      <c r="H136" s="78"/>
      <c r="I136" s="89"/>
      <c r="J136" s="95"/>
    </row>
    <row r="137" spans="1:10" ht="21.75" customHeight="1">
      <c r="A137" s="64"/>
      <c r="B137" s="61"/>
      <c r="C137" s="64"/>
      <c r="D137" s="76">
        <v>0.0001</v>
      </c>
      <c r="E137" s="89"/>
      <c r="F137" s="77">
        <v>0</v>
      </c>
      <c r="G137" s="89"/>
      <c r="H137" s="76">
        <v>0</v>
      </c>
      <c r="I137" s="89" t="s">
        <v>16</v>
      </c>
      <c r="J137" s="95">
        <f>F137/D137*H137</f>
        <v>0</v>
      </c>
    </row>
    <row r="138" spans="1:10" ht="3.75" customHeight="1">
      <c r="A138" s="64"/>
      <c r="C138" s="64"/>
      <c r="D138" s="78"/>
      <c r="E138" s="90"/>
      <c r="F138" s="79"/>
      <c r="G138" s="89"/>
      <c r="H138" s="78"/>
      <c r="I138" s="89"/>
      <c r="J138" s="95"/>
    </row>
    <row r="139" spans="1:10" ht="21.75" customHeight="1">
      <c r="A139" s="64"/>
      <c r="B139" s="61"/>
      <c r="C139" s="64"/>
      <c r="D139" s="76">
        <v>0.0001</v>
      </c>
      <c r="E139" s="89"/>
      <c r="F139" s="77">
        <v>0</v>
      </c>
      <c r="G139" s="89"/>
      <c r="H139" s="76">
        <v>0</v>
      </c>
      <c r="I139" s="89" t="s">
        <v>16</v>
      </c>
      <c r="J139" s="95">
        <f>F139/D139*H139</f>
        <v>0</v>
      </c>
    </row>
    <row r="140" spans="1:10" ht="3.75" customHeight="1">
      <c r="A140" s="64"/>
      <c r="C140" s="64"/>
      <c r="D140" s="78"/>
      <c r="E140" s="90"/>
      <c r="F140" s="79"/>
      <c r="G140" s="89"/>
      <c r="H140" s="78"/>
      <c r="I140" s="89"/>
      <c r="J140" s="95"/>
    </row>
    <row r="141" spans="1:10" ht="21.75" customHeight="1">
      <c r="A141" s="64"/>
      <c r="B141" s="61"/>
      <c r="C141" s="64"/>
      <c r="D141" s="76">
        <v>0.0001</v>
      </c>
      <c r="E141" s="89"/>
      <c r="F141" s="77">
        <v>0</v>
      </c>
      <c r="G141" s="89"/>
      <c r="H141" s="76">
        <v>0</v>
      </c>
      <c r="I141" s="89" t="s">
        <v>16</v>
      </c>
      <c r="J141" s="95">
        <f>F141/D141*H141</f>
        <v>0</v>
      </c>
    </row>
    <row r="142" spans="1:10" ht="3.75" customHeight="1">
      <c r="A142" s="64"/>
      <c r="C142" s="64"/>
      <c r="D142" s="78"/>
      <c r="E142" s="90"/>
      <c r="F142" s="79"/>
      <c r="G142" s="89"/>
      <c r="H142" s="78"/>
      <c r="I142" s="89"/>
      <c r="J142" s="95"/>
    </row>
    <row r="143" spans="1:10" ht="21.75" customHeight="1">
      <c r="A143" s="64"/>
      <c r="B143" s="61"/>
      <c r="C143" s="64"/>
      <c r="D143" s="76">
        <v>0.0001</v>
      </c>
      <c r="E143" s="89"/>
      <c r="F143" s="77">
        <v>0</v>
      </c>
      <c r="G143" s="89"/>
      <c r="H143" s="76">
        <v>0</v>
      </c>
      <c r="I143" s="89" t="s">
        <v>16</v>
      </c>
      <c r="J143" s="95">
        <f>F143/D143*H143</f>
        <v>0</v>
      </c>
    </row>
    <row r="144" spans="1:10" ht="3.75" customHeight="1">
      <c r="A144" s="64"/>
      <c r="C144" s="64"/>
      <c r="D144" s="78"/>
      <c r="E144" s="90"/>
      <c r="F144" s="79"/>
      <c r="G144" s="89"/>
      <c r="H144" s="78"/>
      <c r="I144" s="89"/>
      <c r="J144" s="95"/>
    </row>
    <row r="145" spans="1:10" ht="21.75" customHeight="1">
      <c r="A145" s="64"/>
      <c r="B145" s="61"/>
      <c r="C145" s="64"/>
      <c r="D145" s="76">
        <v>0.0001</v>
      </c>
      <c r="E145" s="89"/>
      <c r="F145" s="77">
        <v>0</v>
      </c>
      <c r="G145" s="89"/>
      <c r="H145" s="76">
        <v>0</v>
      </c>
      <c r="I145" s="89" t="s">
        <v>16</v>
      </c>
      <c r="J145" s="95">
        <f>F145/D145*H145</f>
        <v>0</v>
      </c>
    </row>
    <row r="146" spans="1:10" ht="3.75" customHeight="1">
      <c r="A146" s="64"/>
      <c r="C146" s="64"/>
      <c r="D146" s="78"/>
      <c r="E146" s="90"/>
      <c r="F146" s="79"/>
      <c r="G146" s="89"/>
      <c r="H146" s="78"/>
      <c r="I146" s="89"/>
      <c r="J146" s="95"/>
    </row>
    <row r="147" spans="1:10" ht="21.75" customHeight="1">
      <c r="A147" s="64"/>
      <c r="B147" s="61"/>
      <c r="C147" s="64"/>
      <c r="D147" s="76">
        <v>0.0001</v>
      </c>
      <c r="E147" s="89"/>
      <c r="F147" s="77">
        <v>0</v>
      </c>
      <c r="G147" s="89"/>
      <c r="H147" s="76">
        <v>0</v>
      </c>
      <c r="I147" s="89" t="s">
        <v>16</v>
      </c>
      <c r="J147" s="95">
        <f>F147/D147*H147</f>
        <v>0</v>
      </c>
    </row>
    <row r="148" spans="1:10" ht="3.75" customHeight="1">
      <c r="A148" s="64"/>
      <c r="C148" s="64"/>
      <c r="D148" s="78"/>
      <c r="E148" s="90"/>
      <c r="F148" s="79"/>
      <c r="G148" s="89"/>
      <c r="H148" s="78"/>
      <c r="I148" s="89"/>
      <c r="J148" s="95"/>
    </row>
    <row r="149" spans="1:10" ht="21.75" customHeight="1">
      <c r="A149" s="64"/>
      <c r="B149" s="61"/>
      <c r="C149" s="64"/>
      <c r="D149" s="76">
        <v>0.0001</v>
      </c>
      <c r="E149" s="89"/>
      <c r="F149" s="77">
        <v>0</v>
      </c>
      <c r="G149" s="89"/>
      <c r="H149" s="76">
        <v>0</v>
      </c>
      <c r="I149" s="89" t="s">
        <v>16</v>
      </c>
      <c r="J149" s="95">
        <f>F149/D149*H149</f>
        <v>0</v>
      </c>
    </row>
    <row r="150" spans="1:10" ht="3.75" customHeight="1">
      <c r="A150" s="64"/>
      <c r="B150" s="53"/>
      <c r="C150" s="64"/>
      <c r="D150" s="78"/>
      <c r="E150" s="90"/>
      <c r="F150" s="79"/>
      <c r="G150" s="89"/>
      <c r="H150" s="78"/>
      <c r="I150" s="89"/>
      <c r="J150" s="95"/>
    </row>
    <row r="151" spans="1:10" ht="21.75" customHeight="1">
      <c r="A151" s="64"/>
      <c r="B151" s="61"/>
      <c r="C151" s="64"/>
      <c r="D151" s="76">
        <v>0.0001</v>
      </c>
      <c r="E151" s="89"/>
      <c r="F151" s="77">
        <v>0</v>
      </c>
      <c r="G151" s="89"/>
      <c r="H151" s="76">
        <v>0</v>
      </c>
      <c r="I151" s="89" t="s">
        <v>16</v>
      </c>
      <c r="J151" s="95">
        <f>F151/D151*H151</f>
        <v>0</v>
      </c>
    </row>
    <row r="152" spans="1:10" ht="3.75" customHeight="1">
      <c r="A152" s="64"/>
      <c r="C152" s="64"/>
      <c r="D152" s="78"/>
      <c r="E152" s="90"/>
      <c r="F152" s="79"/>
      <c r="G152" s="89"/>
      <c r="H152" s="78"/>
      <c r="I152" s="89"/>
      <c r="J152" s="95"/>
    </row>
    <row r="153" spans="1:10" ht="21.75" customHeight="1">
      <c r="A153" s="64"/>
      <c r="B153" s="61"/>
      <c r="C153" s="64"/>
      <c r="D153" s="76">
        <v>0.0001</v>
      </c>
      <c r="E153" s="89"/>
      <c r="F153" s="77">
        <v>0</v>
      </c>
      <c r="G153" s="89"/>
      <c r="H153" s="76">
        <v>0</v>
      </c>
      <c r="I153" s="89" t="s">
        <v>16</v>
      </c>
      <c r="J153" s="95">
        <f>F153/D153*H153</f>
        <v>0</v>
      </c>
    </row>
    <row r="154" spans="1:10" ht="3.75" customHeight="1">
      <c r="A154" s="64"/>
      <c r="C154" s="64"/>
      <c r="D154" s="78"/>
      <c r="E154" s="90"/>
      <c r="F154" s="79"/>
      <c r="G154" s="89"/>
      <c r="H154" s="78"/>
      <c r="I154" s="89"/>
      <c r="J154" s="95"/>
    </row>
    <row r="155" spans="1:10" ht="21.75" customHeight="1">
      <c r="A155" s="64"/>
      <c r="B155" s="61"/>
      <c r="C155" s="64"/>
      <c r="D155" s="76">
        <v>0.0001</v>
      </c>
      <c r="E155" s="89"/>
      <c r="F155" s="77">
        <v>0</v>
      </c>
      <c r="G155" s="89"/>
      <c r="H155" s="76">
        <v>0</v>
      </c>
      <c r="I155" s="89" t="s">
        <v>16</v>
      </c>
      <c r="J155" s="95">
        <f>F155/D155*H155</f>
        <v>0</v>
      </c>
    </row>
    <row r="156" spans="1:10" ht="3.75" customHeight="1">
      <c r="A156" s="64"/>
      <c r="C156" s="64"/>
      <c r="D156" s="78"/>
      <c r="E156" s="90"/>
      <c r="F156" s="79"/>
      <c r="G156" s="89"/>
      <c r="H156" s="78"/>
      <c r="I156" s="89"/>
      <c r="J156" s="95"/>
    </row>
    <row r="157" spans="1:10" ht="21.75" customHeight="1">
      <c r="A157" s="64"/>
      <c r="B157" s="61"/>
      <c r="C157" s="64"/>
      <c r="D157" s="76">
        <v>0.0001</v>
      </c>
      <c r="E157" s="89"/>
      <c r="F157" s="77">
        <v>0</v>
      </c>
      <c r="G157" s="89"/>
      <c r="H157" s="76">
        <v>0</v>
      </c>
      <c r="I157" s="89" t="s">
        <v>16</v>
      </c>
      <c r="J157" s="95">
        <f>F157/D157*H157</f>
        <v>0</v>
      </c>
    </row>
    <row r="158" spans="1:10" ht="3.75" customHeight="1">
      <c r="A158" s="64"/>
      <c r="C158" s="64"/>
      <c r="D158" s="78"/>
      <c r="E158" s="90"/>
      <c r="F158" s="79"/>
      <c r="G158" s="89"/>
      <c r="H158" s="78"/>
      <c r="I158" s="89"/>
      <c r="J158" s="95"/>
    </row>
    <row r="159" spans="1:10" ht="21.75" customHeight="1">
      <c r="A159" s="64"/>
      <c r="B159" s="61"/>
      <c r="C159" s="64"/>
      <c r="D159" s="76">
        <v>0.0001</v>
      </c>
      <c r="E159" s="89"/>
      <c r="F159" s="77">
        <v>0</v>
      </c>
      <c r="G159" s="89"/>
      <c r="H159" s="76">
        <v>0</v>
      </c>
      <c r="I159" s="89" t="s">
        <v>16</v>
      </c>
      <c r="J159" s="95">
        <f>F159/D159*H159</f>
        <v>0</v>
      </c>
    </row>
    <row r="160" spans="1:10" ht="21.75" customHeight="1" thickBot="1">
      <c r="A160" s="71"/>
      <c r="C160" s="71"/>
      <c r="D160" s="82"/>
      <c r="E160" s="91"/>
      <c r="F160" s="83"/>
      <c r="G160" s="92"/>
      <c r="H160" s="82"/>
      <c r="I160" s="96"/>
      <c r="J160" s="98">
        <f>SUM(J121:J159)</f>
        <v>0</v>
      </c>
    </row>
    <row r="161" spans="1:7" ht="21" thickTop="1">
      <c r="A161" s="63"/>
      <c r="C161" s="63"/>
      <c r="E161" s="63"/>
      <c r="G161" s="63"/>
    </row>
  </sheetData>
  <sheetProtection password="DF77" sheet="1"/>
  <printOptions/>
  <pageMargins left="0.63" right="0.16" top="0.8661417322834646" bottom="0.69" header="0.3937007874015748" footer="0.26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rowBreaks count="3" manualBreakCount="3">
    <brk id="25" max="255" man="1"/>
    <brk id="70" max="255" man="1"/>
    <brk id="115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5"/>
  <sheetViews>
    <sheetView showZeros="0" zoomScalePageLayoutView="0" workbookViewId="0" topLeftCell="A22">
      <selection activeCell="E13" sqref="E13"/>
    </sheetView>
  </sheetViews>
  <sheetFormatPr defaultColWidth="2.57421875" defaultRowHeight="12.75"/>
  <cols>
    <col min="1" max="1" width="2.57421875" style="101" customWidth="1"/>
    <col min="2" max="2" width="12.8515625" style="101" customWidth="1"/>
    <col min="3" max="3" width="16.421875" style="101" customWidth="1"/>
    <col min="4" max="4" width="14.28125" style="101" customWidth="1"/>
    <col min="5" max="5" width="16.7109375" style="101" customWidth="1"/>
    <col min="6" max="6" width="13.00390625" style="101" customWidth="1"/>
    <col min="7" max="7" width="14.8515625" style="101" customWidth="1"/>
    <col min="8" max="8" width="4.7109375" style="101" customWidth="1"/>
    <col min="9" max="255" width="11.421875" style="101" customWidth="1"/>
    <col min="256" max="16384" width="2.57421875" style="101" customWidth="1"/>
  </cols>
  <sheetData>
    <row r="1" s="100" customFormat="1" ht="9.75" customHeight="1" thickTop="1"/>
    <row r="2" spans="5:7" ht="20.25">
      <c r="E2" s="102"/>
      <c r="F2" s="102"/>
      <c r="G2" s="102"/>
    </row>
    <row r="3" spans="2:8" ht="20.25">
      <c r="B3" s="101" t="s">
        <v>20</v>
      </c>
      <c r="C3" s="99">
        <f>'1. STD-Lohn'!I28</f>
        <v>6.515151515151516</v>
      </c>
      <c r="E3" s="99"/>
      <c r="F3" s="103"/>
      <c r="G3" s="104"/>
      <c r="H3" s="105"/>
    </row>
    <row r="4" spans="2:10" ht="20.25">
      <c r="B4" s="106" t="s">
        <v>5</v>
      </c>
      <c r="C4" s="107">
        <f>'2. LGK-MGK-GEW'!J23</f>
        <v>1.4731776913099872</v>
      </c>
      <c r="H4" s="108"/>
      <c r="J4" s="109"/>
    </row>
    <row r="5" spans="2:8" ht="20.25">
      <c r="B5" s="106" t="s">
        <v>3</v>
      </c>
      <c r="C5" s="107">
        <f>'2. LGK-MGK-GEW'!D20</f>
        <v>0.09090196078431373</v>
      </c>
      <c r="H5" s="108"/>
    </row>
    <row r="6" spans="2:4" ht="20.25">
      <c r="B6" s="101" t="s">
        <v>21</v>
      </c>
      <c r="C6" s="107">
        <f>'2. LGK-MGK-GEW'!F30</f>
        <v>0.9610983981693364</v>
      </c>
      <c r="D6" s="101" t="s">
        <v>22</v>
      </c>
    </row>
    <row r="7" ht="20.25">
      <c r="A7" s="105"/>
    </row>
    <row r="8" spans="4:8" ht="20.25">
      <c r="D8" s="110"/>
      <c r="E8" s="110"/>
      <c r="F8" s="110"/>
      <c r="G8" s="110"/>
      <c r="H8" s="110"/>
    </row>
    <row r="9" spans="1:7" ht="20.25">
      <c r="A9" s="101" t="s">
        <v>60</v>
      </c>
      <c r="C9" s="110"/>
      <c r="D9" s="110"/>
      <c r="E9" s="111"/>
      <c r="F9" s="110"/>
      <c r="G9" s="110"/>
    </row>
    <row r="10" spans="4:6" ht="20.25">
      <c r="D10" s="102"/>
      <c r="E10" s="112"/>
      <c r="F10" s="112"/>
    </row>
    <row r="11" spans="2:7" ht="20.25">
      <c r="B11" s="101" t="s">
        <v>0</v>
      </c>
      <c r="C11" s="113">
        <v>1</v>
      </c>
      <c r="D11" s="114"/>
      <c r="G11" s="115">
        <f>'3. Material'!J25</f>
        <v>0</v>
      </c>
    </row>
    <row r="12" spans="1:7" ht="20.25">
      <c r="A12" s="105" t="s">
        <v>25</v>
      </c>
      <c r="B12" s="101" t="s">
        <v>3</v>
      </c>
      <c r="C12" s="113">
        <f>MGK_Q</f>
        <v>0.09090196078431373</v>
      </c>
      <c r="D12" s="116"/>
      <c r="E12" s="117"/>
      <c r="F12" s="117"/>
      <c r="G12" s="115">
        <f>G11*C12</f>
        <v>0</v>
      </c>
    </row>
    <row r="13" spans="1:7" ht="20.25">
      <c r="A13" s="105" t="s">
        <v>25</v>
      </c>
      <c r="B13" s="101" t="s">
        <v>1</v>
      </c>
      <c r="C13" s="113">
        <v>1</v>
      </c>
      <c r="D13" s="99">
        <f>Lohn_Std_Q</f>
        <v>6.515151515151516</v>
      </c>
      <c r="E13" s="10">
        <v>0</v>
      </c>
      <c r="F13" s="117" t="s">
        <v>69</v>
      </c>
      <c r="G13" s="115">
        <f>D13/60*E13</f>
        <v>0</v>
      </c>
    </row>
    <row r="14" spans="1:7" ht="20.25">
      <c r="A14" s="105" t="s">
        <v>25</v>
      </c>
      <c r="B14" s="118" t="s">
        <v>5</v>
      </c>
      <c r="C14" s="119">
        <f>LGK_Q</f>
        <v>1.4731776913099872</v>
      </c>
      <c r="D14" s="120"/>
      <c r="E14" s="121"/>
      <c r="F14" s="121"/>
      <c r="G14" s="122">
        <f>G13*C14</f>
        <v>0</v>
      </c>
    </row>
    <row r="15" spans="1:7" ht="20.25">
      <c r="A15" s="105" t="s">
        <v>26</v>
      </c>
      <c r="B15" s="101" t="s">
        <v>6</v>
      </c>
      <c r="C15" s="113"/>
      <c r="D15" s="113">
        <v>1</v>
      </c>
      <c r="E15" s="117"/>
      <c r="F15" s="117"/>
      <c r="G15" s="115">
        <f>SUM(G11:G14)</f>
        <v>0</v>
      </c>
    </row>
    <row r="16" spans="1:7" ht="20.25">
      <c r="A16" s="105" t="s">
        <v>25</v>
      </c>
      <c r="B16" s="118" t="s">
        <v>7</v>
      </c>
      <c r="C16" s="119"/>
      <c r="D16" s="119">
        <f>Gewinn_Q</f>
        <v>0.9610983981693364</v>
      </c>
      <c r="E16" s="121"/>
      <c r="F16" s="121"/>
      <c r="G16" s="122">
        <f>G15*D16</f>
        <v>0</v>
      </c>
    </row>
    <row r="17" spans="1:7" ht="20.25">
      <c r="A17" s="105" t="s">
        <v>26</v>
      </c>
      <c r="B17" s="101" t="s">
        <v>27</v>
      </c>
      <c r="C17" s="113">
        <v>1</v>
      </c>
      <c r="D17" s="113">
        <f>SUM(D15:D16)</f>
        <v>1.9610983981693364</v>
      </c>
      <c r="E17" s="117"/>
      <c r="F17" s="117"/>
      <c r="G17" s="115">
        <f>SUM(G15:G16)</f>
        <v>0</v>
      </c>
    </row>
    <row r="18" spans="1:7" ht="20.25">
      <c r="A18" s="105" t="s">
        <v>25</v>
      </c>
      <c r="B18" s="118" t="s">
        <v>28</v>
      </c>
      <c r="C18" s="119">
        <v>0.19</v>
      </c>
      <c r="D18" s="120"/>
      <c r="E18" s="121"/>
      <c r="F18" s="121"/>
      <c r="G18" s="122">
        <f>G17*C18</f>
        <v>0</v>
      </c>
    </row>
    <row r="19" spans="1:7" ht="21" thickBot="1">
      <c r="A19" s="105" t="s">
        <v>26</v>
      </c>
      <c r="B19" s="101" t="s">
        <v>29</v>
      </c>
      <c r="C19" s="113">
        <f>SUM(C17:C18)</f>
        <v>1.19</v>
      </c>
      <c r="D19" s="116"/>
      <c r="E19" s="117"/>
      <c r="F19" s="117"/>
      <c r="G19" s="123">
        <f>SUM(G17:G18)</f>
        <v>0</v>
      </c>
    </row>
    <row r="20" spans="3:9" ht="21.75" thickBot="1" thickTop="1">
      <c r="C20" s="116"/>
      <c r="D20" s="116"/>
      <c r="E20" s="117"/>
      <c r="F20" s="117" t="s">
        <v>44</v>
      </c>
      <c r="G20" s="97"/>
      <c r="H20" s="228" t="s">
        <v>98</v>
      </c>
      <c r="I20" s="101" t="s">
        <v>99</v>
      </c>
    </row>
    <row r="21" spans="3:7" ht="21" thickTop="1">
      <c r="C21" s="116"/>
      <c r="D21" s="116"/>
      <c r="E21" s="117"/>
      <c r="F21" s="117"/>
      <c r="G21" s="124"/>
    </row>
    <row r="22" spans="3:7" ht="20.25">
      <c r="C22" s="116"/>
      <c r="D22" s="116"/>
      <c r="E22" s="117"/>
      <c r="F22" s="117"/>
      <c r="G22" s="124"/>
    </row>
    <row r="23" spans="1:7" ht="20.25">
      <c r="A23" s="101" t="s">
        <v>61</v>
      </c>
      <c r="C23" s="116"/>
      <c r="D23" s="116"/>
      <c r="E23" s="117"/>
      <c r="F23" s="117"/>
      <c r="G23" s="125"/>
    </row>
    <row r="24" spans="3:7" ht="20.25">
      <c r="C24" s="116"/>
      <c r="D24" s="116"/>
      <c r="E24" s="112"/>
      <c r="F24" s="112"/>
      <c r="G24" s="124"/>
    </row>
    <row r="25" spans="2:7" ht="20.25">
      <c r="B25" s="101" t="s">
        <v>0</v>
      </c>
      <c r="C25" s="113">
        <v>1</v>
      </c>
      <c r="D25" s="114"/>
      <c r="G25" s="115">
        <f>'3. Material'!J70</f>
        <v>0</v>
      </c>
    </row>
    <row r="26" spans="1:7" ht="20.25">
      <c r="A26" s="105" t="s">
        <v>25</v>
      </c>
      <c r="B26" s="101" t="s">
        <v>3</v>
      </c>
      <c r="C26" s="113">
        <f>MGK_Q</f>
        <v>0.09090196078431373</v>
      </c>
      <c r="D26" s="116"/>
      <c r="E26" s="117"/>
      <c r="F26" s="117"/>
      <c r="G26" s="115">
        <f>G25*C26</f>
        <v>0</v>
      </c>
    </row>
    <row r="27" spans="1:7" ht="20.25">
      <c r="A27" s="105" t="s">
        <v>25</v>
      </c>
      <c r="B27" s="101" t="s">
        <v>1</v>
      </c>
      <c r="C27" s="113">
        <v>1</v>
      </c>
      <c r="D27" s="99">
        <f>Lohn_Std_Q</f>
        <v>6.515151515151516</v>
      </c>
      <c r="E27" s="10"/>
      <c r="F27" s="117" t="s">
        <v>69</v>
      </c>
      <c r="G27" s="115">
        <f>D27/60*E27</f>
        <v>0</v>
      </c>
    </row>
    <row r="28" spans="1:7" ht="20.25">
      <c r="A28" s="105" t="s">
        <v>25</v>
      </c>
      <c r="B28" s="118" t="s">
        <v>5</v>
      </c>
      <c r="C28" s="119">
        <f>LGK_Q</f>
        <v>1.4731776913099872</v>
      </c>
      <c r="D28" s="120"/>
      <c r="E28" s="121"/>
      <c r="F28" s="121"/>
      <c r="G28" s="122">
        <f>G27*C28</f>
        <v>0</v>
      </c>
    </row>
    <row r="29" spans="1:7" ht="20.25">
      <c r="A29" s="105" t="s">
        <v>26</v>
      </c>
      <c r="B29" s="101" t="s">
        <v>6</v>
      </c>
      <c r="C29" s="113"/>
      <c r="D29" s="113">
        <v>1</v>
      </c>
      <c r="E29" s="117"/>
      <c r="F29" s="117"/>
      <c r="G29" s="115">
        <f>SUM(G25:G28)</f>
        <v>0</v>
      </c>
    </row>
    <row r="30" spans="1:7" ht="20.25">
      <c r="A30" s="105" t="s">
        <v>25</v>
      </c>
      <c r="B30" s="118" t="s">
        <v>7</v>
      </c>
      <c r="C30" s="119"/>
      <c r="D30" s="119">
        <f>Gewinn_Q</f>
        <v>0.9610983981693364</v>
      </c>
      <c r="E30" s="121"/>
      <c r="F30" s="121"/>
      <c r="G30" s="122">
        <f>G29*D30</f>
        <v>0</v>
      </c>
    </row>
    <row r="31" spans="1:7" ht="20.25">
      <c r="A31" s="105" t="s">
        <v>26</v>
      </c>
      <c r="B31" s="101" t="s">
        <v>27</v>
      </c>
      <c r="C31" s="113">
        <v>1</v>
      </c>
      <c r="D31" s="113">
        <f>SUM(D29:D30)</f>
        <v>1.9610983981693364</v>
      </c>
      <c r="E31" s="117"/>
      <c r="F31" s="117"/>
      <c r="G31" s="115">
        <f>SUM(G29:G30)</f>
        <v>0</v>
      </c>
    </row>
    <row r="32" spans="1:7" ht="20.25">
      <c r="A32" s="105" t="s">
        <v>25</v>
      </c>
      <c r="B32" s="118" t="s">
        <v>28</v>
      </c>
      <c r="C32" s="119">
        <v>0.19</v>
      </c>
      <c r="D32" s="126"/>
      <c r="E32" s="121"/>
      <c r="F32" s="121"/>
      <c r="G32" s="122">
        <f>G31*C32</f>
        <v>0</v>
      </c>
    </row>
    <row r="33" spans="1:7" ht="21" thickBot="1">
      <c r="A33" s="105" t="s">
        <v>26</v>
      </c>
      <c r="B33" s="101" t="s">
        <v>29</v>
      </c>
      <c r="C33" s="113">
        <f>SUM(C31:C32)</f>
        <v>1.19</v>
      </c>
      <c r="D33" s="116"/>
      <c r="E33" s="117"/>
      <c r="F33" s="117"/>
      <c r="G33" s="123">
        <f>SUM(G31:G32)</f>
        <v>0</v>
      </c>
    </row>
    <row r="34" spans="3:9" ht="21.75" thickBot="1" thickTop="1">
      <c r="C34" s="113"/>
      <c r="D34" s="116"/>
      <c r="E34" s="117"/>
      <c r="F34" s="117" t="s">
        <v>44</v>
      </c>
      <c r="G34" s="97"/>
      <c r="H34" s="228" t="s">
        <v>98</v>
      </c>
      <c r="I34" s="101" t="s">
        <v>99</v>
      </c>
    </row>
    <row r="35" spans="3:7" ht="21" thickTop="1">
      <c r="C35" s="116"/>
      <c r="D35" s="116"/>
      <c r="E35" s="117"/>
      <c r="F35" s="117"/>
      <c r="G35" s="124"/>
    </row>
    <row r="36" spans="3:7" ht="21" thickBot="1">
      <c r="C36" s="116"/>
      <c r="D36" s="116"/>
      <c r="E36" s="117"/>
      <c r="F36" s="117"/>
      <c r="G36" s="124"/>
    </row>
    <row r="37" spans="3:7" s="100" customFormat="1" ht="21" thickTop="1">
      <c r="C37" s="127"/>
      <c r="D37" s="127"/>
      <c r="E37" s="128"/>
      <c r="F37" s="128"/>
      <c r="G37" s="129"/>
    </row>
    <row r="38" spans="3:7" ht="20.25">
      <c r="C38" s="116"/>
      <c r="D38" s="116"/>
      <c r="E38" s="117"/>
      <c r="F38" s="117"/>
      <c r="G38" s="124"/>
    </row>
    <row r="39" spans="1:7" s="130" customFormat="1" ht="20.25">
      <c r="A39" s="130" t="s">
        <v>62</v>
      </c>
      <c r="C39" s="114"/>
      <c r="D39" s="114"/>
      <c r="E39" s="131"/>
      <c r="F39" s="131"/>
      <c r="G39" s="132"/>
    </row>
    <row r="40" spans="3:7" ht="20.25">
      <c r="C40" s="116"/>
      <c r="D40" s="116"/>
      <c r="E40" s="112"/>
      <c r="F40" s="112"/>
      <c r="G40" s="124"/>
    </row>
    <row r="41" spans="2:7" ht="20.25">
      <c r="B41" s="101" t="s">
        <v>0</v>
      </c>
      <c r="C41" s="113">
        <v>1</v>
      </c>
      <c r="D41" s="114"/>
      <c r="G41" s="115">
        <f>'3. Material'!J115</f>
        <v>0</v>
      </c>
    </row>
    <row r="42" spans="1:7" ht="20.25">
      <c r="A42" s="105" t="s">
        <v>25</v>
      </c>
      <c r="B42" s="101" t="s">
        <v>3</v>
      </c>
      <c r="C42" s="113">
        <f>MGK_Q</f>
        <v>0.09090196078431373</v>
      </c>
      <c r="D42" s="116"/>
      <c r="E42" s="117"/>
      <c r="F42" s="117"/>
      <c r="G42" s="115">
        <f>G41*C42</f>
        <v>0</v>
      </c>
    </row>
    <row r="43" spans="1:7" ht="20.25">
      <c r="A43" s="105" t="s">
        <v>25</v>
      </c>
      <c r="B43" s="101" t="s">
        <v>1</v>
      </c>
      <c r="C43" s="113">
        <v>1</v>
      </c>
      <c r="D43" s="99">
        <f>Lohn_Std_Q</f>
        <v>6.515151515151516</v>
      </c>
      <c r="E43" s="10"/>
      <c r="F43" s="117" t="s">
        <v>69</v>
      </c>
      <c r="G43" s="115">
        <f>D43/60*E43</f>
        <v>0</v>
      </c>
    </row>
    <row r="44" spans="1:7" ht="20.25">
      <c r="A44" s="105" t="s">
        <v>25</v>
      </c>
      <c r="B44" s="118" t="s">
        <v>5</v>
      </c>
      <c r="C44" s="119">
        <f>LGK_Q</f>
        <v>1.4731776913099872</v>
      </c>
      <c r="D44" s="119"/>
      <c r="E44" s="121"/>
      <c r="F44" s="121"/>
      <c r="G44" s="122">
        <f>G43*C44</f>
        <v>0</v>
      </c>
    </row>
    <row r="45" spans="1:7" ht="20.25">
      <c r="A45" s="105" t="s">
        <v>26</v>
      </c>
      <c r="B45" s="101" t="s">
        <v>6</v>
      </c>
      <c r="C45" s="113"/>
      <c r="D45" s="113">
        <v>1</v>
      </c>
      <c r="E45" s="117"/>
      <c r="F45" s="117"/>
      <c r="G45" s="115">
        <f>SUM(G41:G44)</f>
        <v>0</v>
      </c>
    </row>
    <row r="46" spans="1:7" ht="20.25">
      <c r="A46" s="105" t="s">
        <v>25</v>
      </c>
      <c r="B46" s="118" t="s">
        <v>7</v>
      </c>
      <c r="C46" s="119"/>
      <c r="D46" s="119">
        <f>Gewinn_Q</f>
        <v>0.9610983981693364</v>
      </c>
      <c r="E46" s="121"/>
      <c r="F46" s="121"/>
      <c r="G46" s="122">
        <f>G45*D46</f>
        <v>0</v>
      </c>
    </row>
    <row r="47" spans="1:7" ht="20.25">
      <c r="A47" s="105" t="s">
        <v>26</v>
      </c>
      <c r="B47" s="101" t="s">
        <v>27</v>
      </c>
      <c r="C47" s="113">
        <v>1</v>
      </c>
      <c r="D47" s="113">
        <f>SUM(D45:D46)</f>
        <v>1.9610983981693364</v>
      </c>
      <c r="E47" s="117"/>
      <c r="F47" s="117"/>
      <c r="G47" s="115">
        <f>SUM(G45:G46)</f>
        <v>0</v>
      </c>
    </row>
    <row r="48" spans="1:7" ht="20.25">
      <c r="A48" s="105" t="s">
        <v>25</v>
      </c>
      <c r="B48" s="118" t="s">
        <v>28</v>
      </c>
      <c r="C48" s="119">
        <v>0.19</v>
      </c>
      <c r="D48" s="119"/>
      <c r="E48" s="121"/>
      <c r="F48" s="121"/>
      <c r="G48" s="122">
        <f>G47*C48</f>
        <v>0</v>
      </c>
    </row>
    <row r="49" spans="1:7" ht="21" thickBot="1">
      <c r="A49" s="105" t="s">
        <v>26</v>
      </c>
      <c r="B49" s="101" t="s">
        <v>29</v>
      </c>
      <c r="C49" s="113">
        <f>SUM(C47:C48)</f>
        <v>1.19</v>
      </c>
      <c r="D49" s="116"/>
      <c r="E49" s="117"/>
      <c r="F49" s="117"/>
      <c r="G49" s="123">
        <f>SUM(G47:G48)</f>
        <v>0</v>
      </c>
    </row>
    <row r="50" spans="3:9" ht="21.75" thickBot="1" thickTop="1">
      <c r="C50" s="116"/>
      <c r="D50" s="116"/>
      <c r="E50" s="117"/>
      <c r="F50" s="117" t="s">
        <v>44</v>
      </c>
      <c r="G50" s="97"/>
      <c r="H50" s="228" t="s">
        <v>98</v>
      </c>
      <c r="I50" s="101" t="s">
        <v>99</v>
      </c>
    </row>
    <row r="51" spans="1:7" ht="15.75" customHeight="1" thickTop="1">
      <c r="A51" s="130"/>
      <c r="B51" s="130"/>
      <c r="C51" s="114"/>
      <c r="D51" s="114"/>
      <c r="E51" s="131"/>
      <c r="F51" s="131"/>
      <c r="G51" s="132"/>
    </row>
    <row r="52" spans="1:7" ht="15.75" customHeight="1">
      <c r="A52" s="130"/>
      <c r="B52" s="130"/>
      <c r="C52" s="114"/>
      <c r="D52" s="114"/>
      <c r="E52" s="131"/>
      <c r="F52" s="131"/>
      <c r="G52" s="132"/>
    </row>
    <row r="53" spans="1:7" ht="15.75" customHeight="1">
      <c r="A53" s="130"/>
      <c r="B53" s="130"/>
      <c r="C53" s="114"/>
      <c r="D53" s="114"/>
      <c r="E53" s="131"/>
      <c r="F53" s="131"/>
      <c r="G53" s="132"/>
    </row>
    <row r="54" spans="1:7" ht="15.75" customHeight="1">
      <c r="A54" s="130" t="s">
        <v>63</v>
      </c>
      <c r="B54" s="130"/>
      <c r="C54" s="114"/>
      <c r="D54" s="114"/>
      <c r="E54" s="131"/>
      <c r="F54" s="131"/>
      <c r="G54" s="132"/>
    </row>
    <row r="55" spans="3:7" ht="15.75" customHeight="1">
      <c r="C55" s="116"/>
      <c r="D55" s="116"/>
      <c r="E55" s="112"/>
      <c r="F55" s="112"/>
      <c r="G55" s="124"/>
    </row>
    <row r="56" spans="2:7" ht="20.25">
      <c r="B56" s="101" t="s">
        <v>0</v>
      </c>
      <c r="C56" s="113">
        <v>1</v>
      </c>
      <c r="D56" s="114"/>
      <c r="G56" s="115">
        <f>'3. Material'!J160</f>
        <v>0</v>
      </c>
    </row>
    <row r="57" spans="1:7" ht="20.25">
      <c r="A57" s="105" t="s">
        <v>25</v>
      </c>
      <c r="B57" s="101" t="s">
        <v>3</v>
      </c>
      <c r="C57" s="113">
        <f>MGK_Q</f>
        <v>0.09090196078431373</v>
      </c>
      <c r="D57" s="116"/>
      <c r="E57" s="117"/>
      <c r="F57" s="117"/>
      <c r="G57" s="115">
        <f>G56*C57</f>
        <v>0</v>
      </c>
    </row>
    <row r="58" spans="1:7" ht="20.25">
      <c r="A58" s="105" t="s">
        <v>25</v>
      </c>
      <c r="B58" s="101" t="s">
        <v>1</v>
      </c>
      <c r="C58" s="113">
        <v>1</v>
      </c>
      <c r="D58" s="99">
        <f>Lohn_Std_Q</f>
        <v>6.515151515151516</v>
      </c>
      <c r="E58" s="10"/>
      <c r="F58" s="117" t="s">
        <v>69</v>
      </c>
      <c r="G58" s="115">
        <f>D58/60*E58</f>
        <v>0</v>
      </c>
    </row>
    <row r="59" spans="1:7" ht="20.25">
      <c r="A59" s="105" t="s">
        <v>25</v>
      </c>
      <c r="B59" s="118" t="s">
        <v>5</v>
      </c>
      <c r="C59" s="119">
        <f>LGK_Q</f>
        <v>1.4731776913099872</v>
      </c>
      <c r="D59" s="120"/>
      <c r="E59" s="121"/>
      <c r="F59" s="121"/>
      <c r="G59" s="122">
        <f>G58*C59</f>
        <v>0</v>
      </c>
    </row>
    <row r="60" spans="1:7" ht="20.25">
      <c r="A60" s="105" t="s">
        <v>26</v>
      </c>
      <c r="B60" s="101" t="s">
        <v>6</v>
      </c>
      <c r="C60" s="113"/>
      <c r="D60" s="113">
        <v>1</v>
      </c>
      <c r="E60" s="117"/>
      <c r="F60" s="117"/>
      <c r="G60" s="115">
        <f>SUM(G56:G59)</f>
        <v>0</v>
      </c>
    </row>
    <row r="61" spans="1:7" ht="20.25">
      <c r="A61" s="105" t="s">
        <v>25</v>
      </c>
      <c r="B61" s="118" t="s">
        <v>7</v>
      </c>
      <c r="C61" s="119"/>
      <c r="D61" s="119">
        <f>Gewinn_Q</f>
        <v>0.9610983981693364</v>
      </c>
      <c r="E61" s="121"/>
      <c r="F61" s="121"/>
      <c r="G61" s="122">
        <f>G60*D61</f>
        <v>0</v>
      </c>
    </row>
    <row r="62" spans="1:7" ht="20.25">
      <c r="A62" s="105" t="s">
        <v>26</v>
      </c>
      <c r="B62" s="101" t="s">
        <v>27</v>
      </c>
      <c r="C62" s="113">
        <v>1</v>
      </c>
      <c r="D62" s="113">
        <f>SUM(D60:D61)</f>
        <v>1.9610983981693364</v>
      </c>
      <c r="E62" s="117"/>
      <c r="F62" s="117"/>
      <c r="G62" s="115">
        <f>SUM(G60:G61)</f>
        <v>0</v>
      </c>
    </row>
    <row r="63" spans="1:7" ht="20.25">
      <c r="A63" s="105" t="s">
        <v>25</v>
      </c>
      <c r="B63" s="118" t="s">
        <v>28</v>
      </c>
      <c r="C63" s="119">
        <v>0.19</v>
      </c>
      <c r="D63" s="120"/>
      <c r="E63" s="121"/>
      <c r="F63" s="121"/>
      <c r="G63" s="122">
        <f>G62*C63</f>
        <v>0</v>
      </c>
    </row>
    <row r="64" spans="1:7" ht="21" thickBot="1">
      <c r="A64" s="105" t="s">
        <v>26</v>
      </c>
      <c r="B64" s="101" t="s">
        <v>29</v>
      </c>
      <c r="C64" s="113">
        <f>SUM(C62:C63)</f>
        <v>1.19</v>
      </c>
      <c r="D64" s="116"/>
      <c r="E64" s="117"/>
      <c r="F64" s="117"/>
      <c r="G64" s="123">
        <f>SUM(G62:G63)</f>
        <v>0</v>
      </c>
    </row>
    <row r="65" spans="3:9" ht="21.75" thickBot="1" thickTop="1">
      <c r="C65" s="113"/>
      <c r="D65" s="116"/>
      <c r="E65" s="117"/>
      <c r="F65" s="117" t="s">
        <v>44</v>
      </c>
      <c r="G65" s="97"/>
      <c r="H65" s="228" t="s">
        <v>98</v>
      </c>
      <c r="I65" s="101" t="s">
        <v>99</v>
      </c>
    </row>
    <row r="66" ht="21" thickTop="1"/>
  </sheetData>
  <sheetProtection password="DF77" sheet="1" objects="1" scenarios="1"/>
  <printOptions/>
  <pageMargins left="0.7480314960629921" right="0.2362204724409449" top="0.8661417322834646" bottom="0.984251968503937" header="0.3937007874015748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showZeros="0" zoomScalePageLayoutView="0" workbookViewId="0" topLeftCell="A1">
      <selection activeCell="E13" sqref="E13"/>
    </sheetView>
  </sheetViews>
  <sheetFormatPr defaultColWidth="2.57421875" defaultRowHeight="12.75"/>
  <cols>
    <col min="1" max="1" width="2.57421875" style="101" customWidth="1"/>
    <col min="2" max="2" width="12.8515625" style="101" customWidth="1"/>
    <col min="3" max="3" width="16.421875" style="101" customWidth="1"/>
    <col min="4" max="4" width="14.28125" style="101" customWidth="1"/>
    <col min="5" max="5" width="16.7109375" style="101" customWidth="1"/>
    <col min="6" max="6" width="13.00390625" style="101" customWidth="1"/>
    <col min="7" max="7" width="14.8515625" style="101" customWidth="1"/>
    <col min="8" max="8" width="4.7109375" style="101" customWidth="1"/>
    <col min="9" max="255" width="11.421875" style="101" customWidth="1"/>
    <col min="256" max="16384" width="2.57421875" style="101" customWidth="1"/>
  </cols>
  <sheetData>
    <row r="1" s="100" customFormat="1" ht="9.75" customHeight="1" thickTop="1"/>
    <row r="2" spans="5:7" ht="20.25">
      <c r="E2" s="102"/>
      <c r="F2" s="102"/>
      <c r="G2" s="102"/>
    </row>
    <row r="3" spans="2:8" ht="20.25">
      <c r="B3" s="101" t="s">
        <v>20</v>
      </c>
      <c r="C3" s="99">
        <f>'1. STD-Lohn'!I33</f>
        <v>3.0303030303030303</v>
      </c>
      <c r="E3" s="99"/>
      <c r="F3" s="103"/>
      <c r="G3" s="104"/>
      <c r="H3" s="105"/>
    </row>
    <row r="4" spans="2:10" ht="20.25">
      <c r="B4" s="106" t="s">
        <v>5</v>
      </c>
      <c r="C4" s="107">
        <f>'2. LGK-MGK-GEW'!J23</f>
        <v>1.4731776913099872</v>
      </c>
      <c r="H4" s="108"/>
      <c r="J4" s="109"/>
    </row>
    <row r="5" spans="2:8" ht="20.25">
      <c r="B5" s="106" t="s">
        <v>3</v>
      </c>
      <c r="C5" s="107">
        <f>'2. LGK-MGK-GEW'!D20</f>
        <v>0.09090196078431373</v>
      </c>
      <c r="H5" s="108"/>
    </row>
    <row r="6" spans="2:4" ht="20.25">
      <c r="B6" s="101" t="s">
        <v>21</v>
      </c>
      <c r="C6" s="107">
        <f>'2. LGK-MGK-GEW'!F30</f>
        <v>0.9610983981693364</v>
      </c>
      <c r="D6" s="101" t="s">
        <v>22</v>
      </c>
    </row>
    <row r="7" ht="20.25">
      <c r="A7" s="105"/>
    </row>
    <row r="8" spans="4:8" ht="20.25">
      <c r="D8" s="110"/>
      <c r="E8" s="110"/>
      <c r="F8" s="110"/>
      <c r="G8" s="110"/>
      <c r="H8" s="110"/>
    </row>
    <row r="9" spans="1:7" ht="20.25">
      <c r="A9" s="101" t="s">
        <v>60</v>
      </c>
      <c r="C9" s="110"/>
      <c r="D9" s="110"/>
      <c r="E9" s="111"/>
      <c r="F9" s="110"/>
      <c r="G9" s="110"/>
    </row>
    <row r="10" spans="4:6" ht="20.25">
      <c r="D10" s="102"/>
      <c r="E10" s="112"/>
      <c r="F10" s="112"/>
    </row>
    <row r="11" spans="2:7" ht="20.25">
      <c r="B11" s="101" t="s">
        <v>0</v>
      </c>
      <c r="C11" s="113">
        <v>1</v>
      </c>
      <c r="D11" s="114"/>
      <c r="G11" s="115">
        <f>'3. Material'!J25</f>
        <v>0</v>
      </c>
    </row>
    <row r="12" spans="1:7" ht="20.25">
      <c r="A12" s="105" t="s">
        <v>25</v>
      </c>
      <c r="B12" s="101" t="s">
        <v>3</v>
      </c>
      <c r="C12" s="113">
        <f>MGK_Q</f>
        <v>0.09090196078431373</v>
      </c>
      <c r="D12" s="116"/>
      <c r="E12" s="117"/>
      <c r="F12" s="117"/>
      <c r="G12" s="115">
        <f>G11*C12</f>
        <v>0</v>
      </c>
    </row>
    <row r="13" spans="1:7" ht="20.25">
      <c r="A13" s="105" t="s">
        <v>25</v>
      </c>
      <c r="B13" s="101" t="s">
        <v>1</v>
      </c>
      <c r="C13" s="113">
        <v>1</v>
      </c>
      <c r="D13" s="99">
        <f>Lohn_Std_Q</f>
        <v>3.0303030303030303</v>
      </c>
      <c r="E13" s="10">
        <v>0</v>
      </c>
      <c r="F13" s="117" t="s">
        <v>69</v>
      </c>
      <c r="G13" s="115">
        <f>D13/60*E13</f>
        <v>0</v>
      </c>
    </row>
    <row r="14" spans="1:7" ht="20.25">
      <c r="A14" s="105" t="s">
        <v>25</v>
      </c>
      <c r="B14" s="118" t="s">
        <v>5</v>
      </c>
      <c r="C14" s="119">
        <f>LGK_Q</f>
        <v>1.4731776913099872</v>
      </c>
      <c r="D14" s="120"/>
      <c r="E14" s="121"/>
      <c r="F14" s="121"/>
      <c r="G14" s="122">
        <f>G13*C14</f>
        <v>0</v>
      </c>
    </row>
    <row r="15" spans="1:7" ht="20.25">
      <c r="A15" s="105" t="s">
        <v>26</v>
      </c>
      <c r="B15" s="101" t="s">
        <v>6</v>
      </c>
      <c r="C15" s="113"/>
      <c r="D15" s="113">
        <v>1</v>
      </c>
      <c r="E15" s="117"/>
      <c r="F15" s="117"/>
      <c r="G15" s="115">
        <f>SUM(G11:G14)</f>
        <v>0</v>
      </c>
    </row>
    <row r="16" spans="1:7" ht="20.25">
      <c r="A16" s="105" t="s">
        <v>25</v>
      </c>
      <c r="B16" s="118" t="s">
        <v>7</v>
      </c>
      <c r="C16" s="119"/>
      <c r="D16" s="119">
        <f>Gewinn_Q</f>
        <v>0.9610983981693364</v>
      </c>
      <c r="E16" s="121"/>
      <c r="F16" s="121"/>
      <c r="G16" s="122">
        <f>G15*D16</f>
        <v>0</v>
      </c>
    </row>
    <row r="17" spans="1:7" ht="20.25">
      <c r="A17" s="105" t="s">
        <v>26</v>
      </c>
      <c r="B17" s="101" t="s">
        <v>27</v>
      </c>
      <c r="C17" s="113">
        <v>1</v>
      </c>
      <c r="D17" s="113">
        <f>SUM(D15:D16)</f>
        <v>1.9610983981693364</v>
      </c>
      <c r="E17" s="117"/>
      <c r="F17" s="117"/>
      <c r="G17" s="115">
        <f>SUM(G15:G16)</f>
        <v>0</v>
      </c>
    </row>
    <row r="18" spans="1:7" ht="20.25">
      <c r="A18" s="105" t="s">
        <v>25</v>
      </c>
      <c r="B18" s="118" t="s">
        <v>28</v>
      </c>
      <c r="C18" s="119">
        <v>0.19</v>
      </c>
      <c r="D18" s="120"/>
      <c r="E18" s="121"/>
      <c r="F18" s="121"/>
      <c r="G18" s="122">
        <f>G17*C18</f>
        <v>0</v>
      </c>
    </row>
    <row r="19" spans="1:7" ht="21" thickBot="1">
      <c r="A19" s="105" t="s">
        <v>26</v>
      </c>
      <c r="B19" s="101" t="s">
        <v>29</v>
      </c>
      <c r="C19" s="113">
        <f>SUM(C17:C18)</f>
        <v>1.19</v>
      </c>
      <c r="D19" s="116"/>
      <c r="E19" s="117"/>
      <c r="F19" s="117"/>
      <c r="G19" s="123">
        <f>SUM(G17:G18)</f>
        <v>0</v>
      </c>
    </row>
    <row r="20" spans="3:9" ht="21.75" thickBot="1" thickTop="1">
      <c r="C20" s="116"/>
      <c r="D20" s="116"/>
      <c r="E20" s="117"/>
      <c r="F20" s="117" t="s">
        <v>44</v>
      </c>
      <c r="G20" s="97"/>
      <c r="H20" s="228" t="s">
        <v>98</v>
      </c>
      <c r="I20" s="101" t="s">
        <v>99</v>
      </c>
    </row>
    <row r="21" spans="3:7" ht="21" thickTop="1">
      <c r="C21" s="116"/>
      <c r="D21" s="116"/>
      <c r="E21" s="117"/>
      <c r="F21" s="117"/>
      <c r="G21" s="124"/>
    </row>
    <row r="22" spans="3:7" ht="20.25">
      <c r="C22" s="116"/>
      <c r="D22" s="116"/>
      <c r="E22" s="117"/>
      <c r="F22" s="117"/>
      <c r="G22" s="124"/>
    </row>
    <row r="23" spans="1:7" ht="20.25">
      <c r="A23" s="101" t="s">
        <v>61</v>
      </c>
      <c r="C23" s="116"/>
      <c r="D23" s="116"/>
      <c r="E23" s="117"/>
      <c r="F23" s="117"/>
      <c r="G23" s="125"/>
    </row>
    <row r="24" spans="3:7" ht="20.25">
      <c r="C24" s="116"/>
      <c r="D24" s="116"/>
      <c r="E24" s="112"/>
      <c r="F24" s="112"/>
      <c r="G24" s="124"/>
    </row>
    <row r="25" spans="2:7" ht="20.25">
      <c r="B25" s="101" t="s">
        <v>0</v>
      </c>
      <c r="C25" s="113">
        <v>1</v>
      </c>
      <c r="D25" s="114"/>
      <c r="G25" s="115">
        <f>'3. Material'!J70</f>
        <v>0</v>
      </c>
    </row>
    <row r="26" spans="1:7" ht="20.25">
      <c r="A26" s="105" t="s">
        <v>25</v>
      </c>
      <c r="B26" s="101" t="s">
        <v>3</v>
      </c>
      <c r="C26" s="113">
        <f>MGK_Q</f>
        <v>0.09090196078431373</v>
      </c>
      <c r="D26" s="116"/>
      <c r="E26" s="117"/>
      <c r="F26" s="117"/>
      <c r="G26" s="115">
        <f>G25*C26</f>
        <v>0</v>
      </c>
    </row>
    <row r="27" spans="1:7" ht="20.25">
      <c r="A27" s="105" t="s">
        <v>25</v>
      </c>
      <c r="B27" s="101" t="s">
        <v>1</v>
      </c>
      <c r="C27" s="113">
        <v>1</v>
      </c>
      <c r="D27" s="99">
        <f>Lohn_Std_Q</f>
        <v>3.0303030303030303</v>
      </c>
      <c r="E27" s="10"/>
      <c r="F27" s="117" t="s">
        <v>69</v>
      </c>
      <c r="G27" s="115">
        <f>D27/60*E27</f>
        <v>0</v>
      </c>
    </row>
    <row r="28" spans="1:7" ht="20.25">
      <c r="A28" s="105" t="s">
        <v>25</v>
      </c>
      <c r="B28" s="118" t="s">
        <v>5</v>
      </c>
      <c r="C28" s="119">
        <f>LGK_Q</f>
        <v>1.4731776913099872</v>
      </c>
      <c r="D28" s="120"/>
      <c r="E28" s="121"/>
      <c r="F28" s="121"/>
      <c r="G28" s="122">
        <f>G27*C28</f>
        <v>0</v>
      </c>
    </row>
    <row r="29" spans="1:7" ht="20.25">
      <c r="A29" s="105" t="s">
        <v>26</v>
      </c>
      <c r="B29" s="101" t="s">
        <v>6</v>
      </c>
      <c r="C29" s="113"/>
      <c r="D29" s="113">
        <v>1</v>
      </c>
      <c r="E29" s="117"/>
      <c r="F29" s="117"/>
      <c r="G29" s="115">
        <f>SUM(G25:G28)</f>
        <v>0</v>
      </c>
    </row>
    <row r="30" spans="1:7" ht="20.25">
      <c r="A30" s="105" t="s">
        <v>25</v>
      </c>
      <c r="B30" s="118" t="s">
        <v>7</v>
      </c>
      <c r="C30" s="119"/>
      <c r="D30" s="119">
        <f>Gewinn_Q</f>
        <v>0.9610983981693364</v>
      </c>
      <c r="E30" s="121"/>
      <c r="F30" s="121"/>
      <c r="G30" s="122">
        <f>G29*D30</f>
        <v>0</v>
      </c>
    </row>
    <row r="31" spans="1:7" ht="20.25">
      <c r="A31" s="105" t="s">
        <v>26</v>
      </c>
      <c r="B31" s="101" t="s">
        <v>27</v>
      </c>
      <c r="C31" s="113">
        <v>1</v>
      </c>
      <c r="D31" s="113">
        <f>SUM(D29:D30)</f>
        <v>1.9610983981693364</v>
      </c>
      <c r="E31" s="117"/>
      <c r="F31" s="117"/>
      <c r="G31" s="115">
        <f>SUM(G29:G30)</f>
        <v>0</v>
      </c>
    </row>
    <row r="32" spans="1:7" ht="20.25">
      <c r="A32" s="105" t="s">
        <v>25</v>
      </c>
      <c r="B32" s="118" t="s">
        <v>28</v>
      </c>
      <c r="C32" s="119">
        <v>0.19</v>
      </c>
      <c r="D32" s="126"/>
      <c r="E32" s="121"/>
      <c r="F32" s="121"/>
      <c r="G32" s="122">
        <f>G31*C32</f>
        <v>0</v>
      </c>
    </row>
    <row r="33" spans="1:7" ht="21" thickBot="1">
      <c r="A33" s="105" t="s">
        <v>26</v>
      </c>
      <c r="B33" s="101" t="s">
        <v>29</v>
      </c>
      <c r="C33" s="113">
        <f>SUM(C31:C32)</f>
        <v>1.19</v>
      </c>
      <c r="D33" s="116"/>
      <c r="E33" s="117"/>
      <c r="F33" s="117"/>
      <c r="G33" s="123">
        <f>SUM(G31:G32)</f>
        <v>0</v>
      </c>
    </row>
    <row r="34" spans="3:9" ht="21.75" thickBot="1" thickTop="1">
      <c r="C34" s="113"/>
      <c r="D34" s="116"/>
      <c r="E34" s="117"/>
      <c r="F34" s="117" t="s">
        <v>44</v>
      </c>
      <c r="G34" s="97"/>
      <c r="H34" s="228" t="s">
        <v>98</v>
      </c>
      <c r="I34" s="101" t="s">
        <v>99</v>
      </c>
    </row>
    <row r="35" spans="3:7" ht="21" thickTop="1">
      <c r="C35" s="116"/>
      <c r="D35" s="116"/>
      <c r="E35" s="117"/>
      <c r="F35" s="117"/>
      <c r="G35" s="124"/>
    </row>
    <row r="36" spans="3:7" ht="21" thickBot="1">
      <c r="C36" s="116"/>
      <c r="D36" s="116"/>
      <c r="E36" s="117"/>
      <c r="F36" s="117"/>
      <c r="G36" s="124"/>
    </row>
    <row r="37" spans="3:7" s="100" customFormat="1" ht="21" thickTop="1">
      <c r="C37" s="127"/>
      <c r="D37" s="127"/>
      <c r="E37" s="128"/>
      <c r="F37" s="128"/>
      <c r="G37" s="129"/>
    </row>
    <row r="38" spans="3:7" ht="20.25">
      <c r="C38" s="116"/>
      <c r="D38" s="116"/>
      <c r="E38" s="117"/>
      <c r="F38" s="117"/>
      <c r="G38" s="124"/>
    </row>
    <row r="39" spans="1:7" s="130" customFormat="1" ht="20.25">
      <c r="A39" s="130" t="s">
        <v>62</v>
      </c>
      <c r="C39" s="114"/>
      <c r="D39" s="114"/>
      <c r="E39" s="131"/>
      <c r="F39" s="131"/>
      <c r="G39" s="132"/>
    </row>
    <row r="40" spans="3:7" ht="20.25">
      <c r="C40" s="116"/>
      <c r="D40" s="116"/>
      <c r="E40" s="112"/>
      <c r="F40" s="112"/>
      <c r="G40" s="124"/>
    </row>
    <row r="41" spans="2:7" ht="20.25">
      <c r="B41" s="101" t="s">
        <v>0</v>
      </c>
      <c r="C41" s="113">
        <v>1</v>
      </c>
      <c r="D41" s="114"/>
      <c r="G41" s="115">
        <f>'3. Material'!J115</f>
        <v>0</v>
      </c>
    </row>
    <row r="42" spans="1:7" ht="20.25">
      <c r="A42" s="105" t="s">
        <v>25</v>
      </c>
      <c r="B42" s="101" t="s">
        <v>3</v>
      </c>
      <c r="C42" s="113">
        <f>MGK_Q</f>
        <v>0.09090196078431373</v>
      </c>
      <c r="D42" s="116"/>
      <c r="E42" s="117"/>
      <c r="F42" s="117"/>
      <c r="G42" s="115">
        <f>G41*C42</f>
        <v>0</v>
      </c>
    </row>
    <row r="43" spans="1:7" ht="20.25">
      <c r="A43" s="105" t="s">
        <v>25</v>
      </c>
      <c r="B43" s="101" t="s">
        <v>1</v>
      </c>
      <c r="C43" s="113">
        <v>1</v>
      </c>
      <c r="D43" s="99">
        <f>Lohn_Std_Q</f>
        <v>3.0303030303030303</v>
      </c>
      <c r="E43" s="10"/>
      <c r="F43" s="117" t="s">
        <v>69</v>
      </c>
      <c r="G43" s="115">
        <f>D43/60*E43</f>
        <v>0</v>
      </c>
    </row>
    <row r="44" spans="1:7" ht="20.25">
      <c r="A44" s="105" t="s">
        <v>25</v>
      </c>
      <c r="B44" s="118" t="s">
        <v>5</v>
      </c>
      <c r="C44" s="119">
        <f>LGK_Q</f>
        <v>1.4731776913099872</v>
      </c>
      <c r="D44" s="119"/>
      <c r="E44" s="121"/>
      <c r="F44" s="121"/>
      <c r="G44" s="122">
        <f>G43*C44</f>
        <v>0</v>
      </c>
    </row>
    <row r="45" spans="1:7" ht="20.25">
      <c r="A45" s="105" t="s">
        <v>26</v>
      </c>
      <c r="B45" s="101" t="s">
        <v>6</v>
      </c>
      <c r="C45" s="113"/>
      <c r="D45" s="113">
        <v>1</v>
      </c>
      <c r="E45" s="117"/>
      <c r="F45" s="117"/>
      <c r="G45" s="115">
        <f>SUM(G41:G44)</f>
        <v>0</v>
      </c>
    </row>
    <row r="46" spans="1:7" ht="20.25">
      <c r="A46" s="105" t="s">
        <v>25</v>
      </c>
      <c r="B46" s="118" t="s">
        <v>7</v>
      </c>
      <c r="C46" s="119"/>
      <c r="D46" s="119">
        <f>Gewinn_Q</f>
        <v>0.9610983981693364</v>
      </c>
      <c r="E46" s="121"/>
      <c r="F46" s="121"/>
      <c r="G46" s="122">
        <f>G45*D46</f>
        <v>0</v>
      </c>
    </row>
    <row r="47" spans="1:7" ht="20.25">
      <c r="A47" s="105" t="s">
        <v>26</v>
      </c>
      <c r="B47" s="101" t="s">
        <v>27</v>
      </c>
      <c r="C47" s="113">
        <v>1</v>
      </c>
      <c r="D47" s="113">
        <f>SUM(D45:D46)</f>
        <v>1.9610983981693364</v>
      </c>
      <c r="E47" s="117"/>
      <c r="F47" s="117"/>
      <c r="G47" s="115">
        <f>SUM(G45:G46)</f>
        <v>0</v>
      </c>
    </row>
    <row r="48" spans="1:7" ht="20.25">
      <c r="A48" s="105" t="s">
        <v>25</v>
      </c>
      <c r="B48" s="118" t="s">
        <v>28</v>
      </c>
      <c r="C48" s="119">
        <v>0.19</v>
      </c>
      <c r="D48" s="119"/>
      <c r="E48" s="121"/>
      <c r="F48" s="121"/>
      <c r="G48" s="122">
        <f>G47*C48</f>
        <v>0</v>
      </c>
    </row>
    <row r="49" spans="1:7" ht="21" thickBot="1">
      <c r="A49" s="105" t="s">
        <v>26</v>
      </c>
      <c r="B49" s="101" t="s">
        <v>29</v>
      </c>
      <c r="C49" s="113">
        <f>SUM(C47:C48)</f>
        <v>1.19</v>
      </c>
      <c r="D49" s="116"/>
      <c r="E49" s="117"/>
      <c r="F49" s="117"/>
      <c r="G49" s="123">
        <f>SUM(G47:G48)</f>
        <v>0</v>
      </c>
    </row>
    <row r="50" spans="3:9" ht="21.75" thickBot="1" thickTop="1">
      <c r="C50" s="116"/>
      <c r="D50" s="116"/>
      <c r="E50" s="117"/>
      <c r="F50" s="117" t="s">
        <v>44</v>
      </c>
      <c r="G50" s="97"/>
      <c r="H50" s="228" t="s">
        <v>98</v>
      </c>
      <c r="I50" s="101" t="s">
        <v>99</v>
      </c>
    </row>
    <row r="51" spans="1:7" ht="15.75" customHeight="1" thickTop="1">
      <c r="A51" s="130"/>
      <c r="B51" s="130"/>
      <c r="C51" s="114"/>
      <c r="D51" s="114"/>
      <c r="E51" s="131"/>
      <c r="F51" s="131"/>
      <c r="G51" s="132"/>
    </row>
    <row r="52" spans="1:7" ht="15.75" customHeight="1">
      <c r="A52" s="130"/>
      <c r="B52" s="130"/>
      <c r="C52" s="114"/>
      <c r="D52" s="114"/>
      <c r="E52" s="131"/>
      <c r="F52" s="131"/>
      <c r="G52" s="132"/>
    </row>
    <row r="53" spans="1:7" ht="15.75" customHeight="1">
      <c r="A53" s="130"/>
      <c r="B53" s="130"/>
      <c r="C53" s="114"/>
      <c r="D53" s="114"/>
      <c r="E53" s="131"/>
      <c r="F53" s="131"/>
      <c r="G53" s="132"/>
    </row>
    <row r="54" spans="1:7" ht="15.75" customHeight="1">
      <c r="A54" s="130" t="s">
        <v>63</v>
      </c>
      <c r="B54" s="130"/>
      <c r="C54" s="114"/>
      <c r="D54" s="114"/>
      <c r="E54" s="131"/>
      <c r="F54" s="131"/>
      <c r="G54" s="132"/>
    </row>
    <row r="55" spans="3:7" ht="15.75" customHeight="1">
      <c r="C55" s="116"/>
      <c r="D55" s="116"/>
      <c r="E55" s="112"/>
      <c r="F55" s="112"/>
      <c r="G55" s="124"/>
    </row>
    <row r="56" spans="2:7" ht="20.25">
      <c r="B56" s="101" t="s">
        <v>0</v>
      </c>
      <c r="C56" s="113">
        <v>1</v>
      </c>
      <c r="D56" s="114"/>
      <c r="G56" s="115">
        <f>'3. Material'!J160</f>
        <v>0</v>
      </c>
    </row>
    <row r="57" spans="1:7" ht="20.25">
      <c r="A57" s="105" t="s">
        <v>25</v>
      </c>
      <c r="B57" s="101" t="s">
        <v>3</v>
      </c>
      <c r="C57" s="113">
        <f>MGK_Q</f>
        <v>0.09090196078431373</v>
      </c>
      <c r="D57" s="116"/>
      <c r="E57" s="117"/>
      <c r="F57" s="117"/>
      <c r="G57" s="115">
        <f>G56*C57</f>
        <v>0</v>
      </c>
    </row>
    <row r="58" spans="1:7" ht="20.25">
      <c r="A58" s="105" t="s">
        <v>25</v>
      </c>
      <c r="B58" s="101" t="s">
        <v>1</v>
      </c>
      <c r="C58" s="113">
        <v>1</v>
      </c>
      <c r="D58" s="99">
        <f>Lohn_Std_Q</f>
        <v>3.0303030303030303</v>
      </c>
      <c r="E58" s="10"/>
      <c r="F58" s="117" t="s">
        <v>69</v>
      </c>
      <c r="G58" s="115">
        <f>D58/60*E58</f>
        <v>0</v>
      </c>
    </row>
    <row r="59" spans="1:7" ht="20.25">
      <c r="A59" s="105" t="s">
        <v>25</v>
      </c>
      <c r="B59" s="118" t="s">
        <v>5</v>
      </c>
      <c r="C59" s="119">
        <f>LGK_Q</f>
        <v>1.4731776913099872</v>
      </c>
      <c r="D59" s="120"/>
      <c r="E59" s="121"/>
      <c r="F59" s="121"/>
      <c r="G59" s="122">
        <f>G58*C59</f>
        <v>0</v>
      </c>
    </row>
    <row r="60" spans="1:7" ht="20.25">
      <c r="A60" s="105" t="s">
        <v>26</v>
      </c>
      <c r="B60" s="101" t="s">
        <v>6</v>
      </c>
      <c r="C60" s="113"/>
      <c r="D60" s="113">
        <v>1</v>
      </c>
      <c r="E60" s="117"/>
      <c r="F60" s="117"/>
      <c r="G60" s="115">
        <f>SUM(G56:G59)</f>
        <v>0</v>
      </c>
    </row>
    <row r="61" spans="1:7" ht="20.25">
      <c r="A61" s="105" t="s">
        <v>25</v>
      </c>
      <c r="B61" s="118" t="s">
        <v>7</v>
      </c>
      <c r="C61" s="119"/>
      <c r="D61" s="119">
        <f>Gewinn_Q</f>
        <v>0.9610983981693364</v>
      </c>
      <c r="E61" s="121"/>
      <c r="F61" s="121"/>
      <c r="G61" s="122">
        <f>G60*D61</f>
        <v>0</v>
      </c>
    </row>
    <row r="62" spans="1:7" ht="20.25">
      <c r="A62" s="105" t="s">
        <v>26</v>
      </c>
      <c r="B62" s="101" t="s">
        <v>27</v>
      </c>
      <c r="C62" s="113">
        <v>1</v>
      </c>
      <c r="D62" s="113">
        <f>SUM(D60:D61)</f>
        <v>1.9610983981693364</v>
      </c>
      <c r="E62" s="117"/>
      <c r="F62" s="117"/>
      <c r="G62" s="115">
        <f>SUM(G60:G61)</f>
        <v>0</v>
      </c>
    </row>
    <row r="63" spans="1:7" ht="20.25">
      <c r="A63" s="105" t="s">
        <v>25</v>
      </c>
      <c r="B63" s="118" t="s">
        <v>28</v>
      </c>
      <c r="C63" s="119">
        <v>0.19</v>
      </c>
      <c r="D63" s="120"/>
      <c r="E63" s="121"/>
      <c r="F63" s="121"/>
      <c r="G63" s="122">
        <f>G62*C63</f>
        <v>0</v>
      </c>
    </row>
    <row r="64" spans="1:7" ht="21" thickBot="1">
      <c r="A64" s="105" t="s">
        <v>26</v>
      </c>
      <c r="B64" s="101" t="s">
        <v>29</v>
      </c>
      <c r="C64" s="113">
        <f>SUM(C62:C63)</f>
        <v>1.19</v>
      </c>
      <c r="D64" s="116"/>
      <c r="E64" s="117"/>
      <c r="F64" s="117"/>
      <c r="G64" s="123">
        <f>SUM(G62:G63)</f>
        <v>0</v>
      </c>
    </row>
    <row r="65" spans="3:9" ht="21.75" thickBot="1" thickTop="1">
      <c r="C65" s="113"/>
      <c r="D65" s="116"/>
      <c r="E65" s="117"/>
      <c r="F65" s="117" t="s">
        <v>44</v>
      </c>
      <c r="G65" s="97"/>
      <c r="H65" s="228" t="s">
        <v>98</v>
      </c>
      <c r="I65" s="101" t="s">
        <v>99</v>
      </c>
    </row>
    <row r="66" ht="21" thickTop="1"/>
  </sheetData>
  <sheetProtection password="DF77" sheet="1" objects="1" scenarios="1"/>
  <printOptions/>
  <pageMargins left="0.7480314960629921" right="0.2362204724409449" top="0.8661417322834646" bottom="0.984251968503937" header="0.3937007874015748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F6" sqref="F6"/>
    </sheetView>
  </sheetViews>
  <sheetFormatPr defaultColWidth="11.421875" defaultRowHeight="12.75"/>
  <cols>
    <col min="1" max="1" width="2.57421875" style="11" customWidth="1"/>
    <col min="2" max="2" width="7.00390625" style="11" customWidth="1"/>
    <col min="3" max="3" width="15.7109375" style="11" customWidth="1"/>
    <col min="4" max="4" width="4.28125" style="11" customWidth="1"/>
    <col min="5" max="5" width="13.28125" style="11" customWidth="1"/>
    <col min="6" max="6" width="15.7109375" style="11" customWidth="1"/>
    <col min="7" max="7" width="4.57421875" style="11" customWidth="1"/>
    <col min="8" max="8" width="12.00390625" style="11" customWidth="1"/>
    <col min="9" max="9" width="15.7109375" style="11" customWidth="1"/>
    <col min="10" max="10" width="9.57421875" style="11" customWidth="1"/>
    <col min="11" max="16384" width="11.421875" style="11" customWidth="1"/>
  </cols>
  <sheetData>
    <row r="1" spans="1:10" ht="15.75" customHeight="1" thickTop="1">
      <c r="A1" s="26"/>
      <c r="B1" s="26"/>
      <c r="C1" s="26"/>
      <c r="D1" s="26"/>
      <c r="E1" s="26"/>
      <c r="F1" s="26"/>
      <c r="G1" s="26"/>
      <c r="H1" s="26"/>
      <c r="I1" s="26"/>
      <c r="J1" s="25"/>
    </row>
    <row r="2" spans="1:9" ht="21.75" customHeight="1">
      <c r="A2" s="27"/>
      <c r="B2" s="28" t="s">
        <v>32</v>
      </c>
      <c r="C2" s="29"/>
      <c r="D2" s="29"/>
      <c r="E2" s="29"/>
      <c r="F2" s="29"/>
      <c r="G2" s="30"/>
      <c r="H2" s="30"/>
      <c r="I2" s="30"/>
    </row>
    <row r="3" spans="1:9" ht="21.75" customHeight="1">
      <c r="A3" s="29"/>
      <c r="B3" s="28" t="s">
        <v>33</v>
      </c>
      <c r="C3" s="29"/>
      <c r="D3" s="29"/>
      <c r="E3" s="29"/>
      <c r="F3" s="29"/>
      <c r="G3" s="30"/>
      <c r="H3" s="30"/>
      <c r="I3" s="30"/>
    </row>
    <row r="4" spans="1:9" ht="21.75" customHeight="1">
      <c r="A4" s="29"/>
      <c r="B4" s="28" t="s">
        <v>34</v>
      </c>
      <c r="C4" s="29"/>
      <c r="D4" s="29"/>
      <c r="E4" s="29"/>
      <c r="F4" s="29"/>
      <c r="G4" s="30"/>
      <c r="H4" s="30"/>
      <c r="I4" s="30"/>
    </row>
    <row r="5" spans="1:9" ht="15.75" customHeight="1">
      <c r="A5" s="28"/>
      <c r="B5" s="29"/>
      <c r="C5" s="29"/>
      <c r="D5" s="29"/>
      <c r="E5" s="29"/>
      <c r="F5" s="29"/>
      <c r="G5" s="30"/>
      <c r="H5" s="30"/>
      <c r="I5" s="30"/>
    </row>
    <row r="6" spans="1:10" ht="21.75" customHeight="1">
      <c r="A6" s="29"/>
      <c r="B6" s="28" t="s">
        <v>35</v>
      </c>
      <c r="C6" s="29"/>
      <c r="D6" s="29"/>
      <c r="E6" s="29"/>
      <c r="F6" s="223"/>
      <c r="G6" s="30"/>
      <c r="H6" s="224"/>
      <c r="I6" s="30"/>
      <c r="J6" s="30"/>
    </row>
    <row r="7" spans="1:10" ht="3.75" customHeight="1">
      <c r="A7" s="28"/>
      <c r="B7" s="29"/>
      <c r="C7" s="29"/>
      <c r="D7" s="29"/>
      <c r="E7" s="29"/>
      <c r="F7" s="29"/>
      <c r="G7" s="30"/>
      <c r="H7" s="165"/>
      <c r="I7" s="30"/>
      <c r="J7" s="30"/>
    </row>
    <row r="8" spans="1:10" ht="21.75" customHeight="1">
      <c r="A8" s="29"/>
      <c r="B8" s="28" t="s">
        <v>71</v>
      </c>
      <c r="C8" s="29"/>
      <c r="D8" s="29"/>
      <c r="E8" s="29"/>
      <c r="F8" s="223"/>
      <c r="G8" s="30"/>
      <c r="H8" s="224"/>
      <c r="I8" s="30"/>
      <c r="J8" s="30"/>
    </row>
    <row r="9" spans="1:10" ht="3.75" customHeight="1">
      <c r="A9" s="28"/>
      <c r="B9" s="29"/>
      <c r="C9" s="29"/>
      <c r="D9" s="29"/>
      <c r="E9" s="29"/>
      <c r="F9" s="29"/>
      <c r="G9" s="30"/>
      <c r="H9" s="165"/>
      <c r="I9" s="30"/>
      <c r="J9" s="30"/>
    </row>
    <row r="10" spans="1:10" ht="21.75" customHeight="1">
      <c r="A10" s="29"/>
      <c r="B10" s="28" t="s">
        <v>37</v>
      </c>
      <c r="C10" s="29"/>
      <c r="D10" s="29"/>
      <c r="E10" s="29"/>
      <c r="F10" s="223"/>
      <c r="G10" s="30"/>
      <c r="H10" s="224"/>
      <c r="I10" s="30"/>
      <c r="J10" s="30"/>
    </row>
    <row r="11" spans="1:10" ht="4.5" customHeight="1">
      <c r="A11" s="29"/>
      <c r="B11" s="28"/>
      <c r="C11" s="29"/>
      <c r="D11" s="29"/>
      <c r="E11" s="29"/>
      <c r="F11" s="29"/>
      <c r="G11" s="30"/>
      <c r="H11" s="165"/>
      <c r="I11" s="30"/>
      <c r="J11" s="30"/>
    </row>
    <row r="12" spans="1:10" ht="21.75" customHeight="1">
      <c r="A12" s="29"/>
      <c r="B12" s="28" t="s">
        <v>38</v>
      </c>
      <c r="C12" s="29"/>
      <c r="D12" s="29"/>
      <c r="E12" s="29"/>
      <c r="F12" s="223"/>
      <c r="G12" s="30"/>
      <c r="H12" s="167">
        <v>1</v>
      </c>
      <c r="I12" s="30"/>
      <c r="J12" s="30"/>
    </row>
    <row r="13" spans="1:10" ht="3" customHeight="1">
      <c r="A13" s="28"/>
      <c r="B13" s="29"/>
      <c r="C13" s="29"/>
      <c r="D13" s="29"/>
      <c r="E13" s="29"/>
      <c r="F13" s="53"/>
      <c r="G13" s="30"/>
      <c r="H13" s="30"/>
      <c r="I13" s="30"/>
      <c r="J13" s="30"/>
    </row>
    <row r="14" spans="1:10" ht="21.75" customHeight="1">
      <c r="A14" s="29"/>
      <c r="B14" s="28" t="s">
        <v>39</v>
      </c>
      <c r="C14" s="29"/>
      <c r="D14" s="29"/>
      <c r="E14" s="29"/>
      <c r="F14" s="28"/>
      <c r="G14" s="30"/>
      <c r="H14" s="30"/>
      <c r="I14" s="30"/>
      <c r="J14" s="225"/>
    </row>
    <row r="15" spans="1:10" ht="3.75" customHeight="1">
      <c r="A15" s="28"/>
      <c r="B15" s="29"/>
      <c r="C15" s="29"/>
      <c r="D15" s="29"/>
      <c r="E15" s="29"/>
      <c r="F15" s="29"/>
      <c r="G15" s="30"/>
      <c r="H15" s="30"/>
      <c r="I15" s="30"/>
      <c r="J15" s="30"/>
    </row>
    <row r="16" spans="1:10" ht="21.75" customHeight="1">
      <c r="A16" s="29"/>
      <c r="B16" s="28" t="s">
        <v>46</v>
      </c>
      <c r="C16" s="29"/>
      <c r="D16" s="29"/>
      <c r="E16" s="29"/>
      <c r="F16" s="28"/>
      <c r="G16" s="30"/>
      <c r="H16" s="30"/>
      <c r="I16" s="30"/>
      <c r="J16" s="225"/>
    </row>
    <row r="17" spans="1:9" ht="15.7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2:9" ht="20.25">
      <c r="B18" s="12" t="s">
        <v>0</v>
      </c>
      <c r="C18" s="13">
        <f>F6</f>
        <v>0</v>
      </c>
      <c r="D18" s="12"/>
      <c r="E18" s="14" t="s">
        <v>8</v>
      </c>
      <c r="F18" s="13">
        <f>F8</f>
        <v>0</v>
      </c>
      <c r="G18" s="12"/>
      <c r="H18" s="12" t="s">
        <v>2</v>
      </c>
      <c r="I18" s="13">
        <f>F10</f>
        <v>0</v>
      </c>
    </row>
    <row r="19" spans="2:11" ht="20.25">
      <c r="B19" s="12" t="s">
        <v>3</v>
      </c>
      <c r="C19" s="12">
        <f>I21</f>
        <v>0</v>
      </c>
      <c r="D19" s="12"/>
      <c r="E19" s="17" t="s">
        <v>9</v>
      </c>
      <c r="F19" s="22">
        <f>F18*J14</f>
        <v>0</v>
      </c>
      <c r="G19" s="12"/>
      <c r="H19" s="18" t="s">
        <v>11</v>
      </c>
      <c r="I19" s="22">
        <f>F19</f>
        <v>0</v>
      </c>
      <c r="K19" s="15"/>
    </row>
    <row r="20" spans="2:9" ht="20.25">
      <c r="B20" s="12" t="s">
        <v>4</v>
      </c>
      <c r="C20" s="16"/>
      <c r="D20" s="12"/>
      <c r="E20" s="19" t="s">
        <v>10</v>
      </c>
      <c r="F20" s="12">
        <f>F18-F19</f>
        <v>0</v>
      </c>
      <c r="G20" s="12"/>
      <c r="H20" s="20" t="s">
        <v>12</v>
      </c>
      <c r="I20" s="12">
        <f>I18+I19</f>
        <v>0</v>
      </c>
    </row>
    <row r="21" spans="2:11" ht="20.25">
      <c r="B21" s="12"/>
      <c r="D21" s="12"/>
      <c r="G21" s="12"/>
      <c r="H21" s="18" t="s">
        <v>13</v>
      </c>
      <c r="I21" s="22">
        <f>I20*J21</f>
        <v>0</v>
      </c>
      <c r="J21" s="23">
        <f>J16</f>
        <v>0</v>
      </c>
      <c r="K21" s="21"/>
    </row>
    <row r="22" spans="8:9" ht="20.25">
      <c r="H22" s="20" t="s">
        <v>14</v>
      </c>
      <c r="I22" s="12">
        <f>I20-I21</f>
        <v>0</v>
      </c>
    </row>
    <row r="23" spans="1:11" ht="20.25">
      <c r="A23" s="29"/>
      <c r="B23" s="14" t="s">
        <v>0</v>
      </c>
      <c r="C23" s="12">
        <f>F20</f>
        <v>0</v>
      </c>
      <c r="D23" s="29"/>
      <c r="E23" s="29"/>
      <c r="F23" s="31"/>
      <c r="H23" s="12" t="s">
        <v>4</v>
      </c>
      <c r="I23" s="16"/>
      <c r="K23" s="21"/>
    </row>
    <row r="24" spans="1:6" ht="20.25">
      <c r="A24" s="29" t="s">
        <v>15</v>
      </c>
      <c r="B24" s="14" t="s">
        <v>3</v>
      </c>
      <c r="C24" s="12">
        <f>I22</f>
        <v>0</v>
      </c>
      <c r="D24" s="29"/>
      <c r="E24" s="29"/>
      <c r="F24" s="31"/>
    </row>
    <row r="25" spans="1:9" ht="20.25">
      <c r="A25" s="29" t="s">
        <v>15</v>
      </c>
      <c r="B25" s="19" t="s">
        <v>1</v>
      </c>
      <c r="C25" s="12">
        <f>C18</f>
        <v>0</v>
      </c>
      <c r="D25" s="29"/>
      <c r="E25" s="29"/>
      <c r="F25" s="32"/>
      <c r="G25" s="29"/>
      <c r="H25" s="29"/>
      <c r="I25" s="29"/>
    </row>
    <row r="26" spans="1:9" ht="20.25">
      <c r="A26" s="33" t="s">
        <v>15</v>
      </c>
      <c r="B26" s="24" t="s">
        <v>5</v>
      </c>
      <c r="C26" s="22">
        <f>C19</f>
        <v>0</v>
      </c>
      <c r="D26" s="29"/>
      <c r="E26" s="29"/>
      <c r="F26" s="32"/>
      <c r="G26" s="29"/>
      <c r="H26" s="29"/>
      <c r="I26" s="29"/>
    </row>
    <row r="27" spans="1:9" ht="20.25">
      <c r="A27" s="29" t="s">
        <v>16</v>
      </c>
      <c r="B27" s="14" t="s">
        <v>6</v>
      </c>
      <c r="C27" s="12">
        <f>SUM(C23:C26)</f>
        <v>0</v>
      </c>
      <c r="D27" s="34" t="s">
        <v>17</v>
      </c>
      <c r="E27" s="23">
        <v>1</v>
      </c>
      <c r="F27" s="32"/>
      <c r="G27" s="29"/>
      <c r="H27" s="29"/>
      <c r="I27" s="29"/>
    </row>
    <row r="28" spans="1:9" ht="20.25">
      <c r="A28" s="33" t="s">
        <v>15</v>
      </c>
      <c r="B28" s="24" t="s">
        <v>7</v>
      </c>
      <c r="C28" s="22">
        <f>C29-C27</f>
        <v>0</v>
      </c>
      <c r="D28" s="34" t="s">
        <v>17</v>
      </c>
      <c r="E28" s="51"/>
      <c r="F28" s="32"/>
      <c r="G28" s="29"/>
      <c r="H28" s="29"/>
      <c r="I28" s="29"/>
    </row>
    <row r="29" spans="1:9" ht="20.25">
      <c r="A29" s="29" t="s">
        <v>16</v>
      </c>
      <c r="B29" s="14" t="s">
        <v>74</v>
      </c>
      <c r="C29" s="12"/>
      <c r="F29" s="32"/>
      <c r="G29" s="29"/>
      <c r="H29" s="29"/>
      <c r="I29" s="29"/>
    </row>
    <row r="30" spans="1:9" ht="20.25">
      <c r="A30" s="29"/>
      <c r="B30" s="29"/>
      <c r="C30" s="29"/>
      <c r="D30" s="29"/>
      <c r="E30" s="29"/>
      <c r="F30" s="32"/>
      <c r="G30" s="29"/>
      <c r="H30" s="29"/>
      <c r="I30" s="29"/>
    </row>
    <row r="31" spans="1:9" ht="20.25">
      <c r="A31" s="29"/>
      <c r="B31" s="32"/>
      <c r="C31" s="35">
        <f>C29/10.5</f>
        <v>0</v>
      </c>
      <c r="D31" s="32"/>
      <c r="E31" s="32"/>
      <c r="F31" s="32"/>
      <c r="G31" s="29"/>
      <c r="H31" s="29"/>
      <c r="I31" s="29"/>
    </row>
    <row r="32" spans="1:9" ht="20.25">
      <c r="A32" s="29"/>
      <c r="B32" s="32"/>
      <c r="C32" s="35">
        <f>C31/20</f>
        <v>0</v>
      </c>
      <c r="D32" s="32"/>
      <c r="E32" s="32"/>
      <c r="F32" s="32"/>
      <c r="G32" s="29"/>
      <c r="H32" s="29"/>
      <c r="I32" s="29"/>
    </row>
    <row r="33" spans="1:9" ht="20.25">
      <c r="A33" s="29"/>
      <c r="B33" s="32"/>
      <c r="C33" s="35">
        <f>C32/5</f>
        <v>0</v>
      </c>
      <c r="D33" s="32"/>
      <c r="E33" s="32"/>
      <c r="F33" s="32"/>
      <c r="G33" s="29"/>
      <c r="H33" s="29"/>
      <c r="I33" s="29"/>
    </row>
    <row r="34" spans="1:9" ht="20.25">
      <c r="A34" s="29"/>
      <c r="B34" s="32"/>
      <c r="C34" s="35">
        <f>C33/7</f>
        <v>0</v>
      </c>
      <c r="D34" s="32"/>
      <c r="E34" s="32"/>
      <c r="F34" s="32"/>
      <c r="G34" s="29"/>
      <c r="H34" s="29"/>
      <c r="I34" s="29"/>
    </row>
    <row r="35" spans="1:9" ht="20.25">
      <c r="A35" s="29"/>
      <c r="B35" s="32"/>
      <c r="C35" s="32"/>
      <c r="D35" s="32"/>
      <c r="E35" s="32"/>
      <c r="F35" s="32"/>
      <c r="G35" s="29"/>
      <c r="H35" s="29"/>
      <c r="I35" s="29"/>
    </row>
    <row r="36" spans="1:9" ht="20.25">
      <c r="A36" s="29"/>
      <c r="B36" s="32"/>
      <c r="C36" s="32"/>
      <c r="D36" s="32"/>
      <c r="E36" s="32"/>
      <c r="F36" s="32"/>
      <c r="G36" s="29"/>
      <c r="H36" s="29"/>
      <c r="I36" s="29"/>
    </row>
    <row r="37" spans="1:9" ht="20.25">
      <c r="A37" s="29"/>
      <c r="B37" s="32"/>
      <c r="C37" s="32"/>
      <c r="D37" s="32"/>
      <c r="E37" s="32"/>
      <c r="F37" s="32"/>
      <c r="G37" s="29"/>
      <c r="H37" s="29"/>
      <c r="I37" s="29"/>
    </row>
    <row r="38" spans="1:9" ht="20.25">
      <c r="A38" s="29"/>
      <c r="B38" s="32"/>
      <c r="C38" s="32"/>
      <c r="D38" s="32"/>
      <c r="E38" s="32"/>
      <c r="F38" s="32"/>
      <c r="G38" s="29"/>
      <c r="H38" s="29"/>
      <c r="I38" s="29"/>
    </row>
    <row r="39" spans="1:9" ht="20.25">
      <c r="A39" s="29"/>
      <c r="B39" s="32"/>
      <c r="C39" s="32"/>
      <c r="D39" s="32"/>
      <c r="E39" s="32"/>
      <c r="F39" s="32"/>
      <c r="G39" s="29"/>
      <c r="H39" s="29"/>
      <c r="I39" s="29"/>
    </row>
    <row r="40" spans="1:9" ht="20.25">
      <c r="A40" s="29"/>
      <c r="B40" s="32"/>
      <c r="C40" s="32"/>
      <c r="D40" s="32"/>
      <c r="E40" s="32"/>
      <c r="F40" s="32"/>
      <c r="G40" s="29"/>
      <c r="H40" s="29"/>
      <c r="I40" s="29"/>
    </row>
    <row r="41" spans="1:9" ht="20.2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20.2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20.2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20.2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20.2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20.2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20.2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20.2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2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20.2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20.2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20.2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20.2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20.2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20.2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20.2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20.2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20.2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20.2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20.2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20.2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20.25">
      <c r="A62" s="29"/>
      <c r="B62" s="29"/>
      <c r="C62" s="29"/>
      <c r="D62" s="29"/>
      <c r="E62" s="29"/>
      <c r="F62" s="29"/>
      <c r="G62" s="29"/>
      <c r="H62" s="29"/>
      <c r="I62" s="29"/>
    </row>
    <row r="63" spans="6:9" ht="20.25">
      <c r="F63" s="29"/>
      <c r="G63" s="29"/>
      <c r="H63" s="29"/>
      <c r="I63" s="29"/>
    </row>
    <row r="64" spans="6:9" ht="20.25">
      <c r="F64" s="29"/>
      <c r="G64" s="29"/>
      <c r="H64" s="29"/>
      <c r="I64" s="29"/>
    </row>
  </sheetData>
  <sheetProtection password="DF77" sheet="1" objects="1" scenarios="1"/>
  <printOptions/>
  <pageMargins left="0.37" right="0.16" top="0.8661417322834646" bottom="0.984251968503937" header="0.3937007874015748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3">
      <selection activeCell="A23" sqref="A23"/>
    </sheetView>
  </sheetViews>
  <sheetFormatPr defaultColWidth="11.421875" defaultRowHeight="12.75"/>
  <cols>
    <col min="1" max="1" width="26.421875" style="90" customWidth="1"/>
    <col min="2" max="2" width="9.140625" style="90" customWidth="1"/>
    <col min="3" max="3" width="2.7109375" style="90" customWidth="1"/>
    <col min="4" max="4" width="14.00390625" style="90" customWidth="1"/>
    <col min="5" max="5" width="5.00390625" style="90" customWidth="1"/>
    <col min="6" max="6" width="7.421875" style="90" customWidth="1"/>
    <col min="7" max="7" width="5.28125" style="90" customWidth="1"/>
    <col min="8" max="8" width="19.140625" style="90" customWidth="1"/>
    <col min="9" max="9" width="17.00390625" style="90" customWidth="1"/>
    <col min="10" max="16384" width="11.421875" style="90" customWidth="1"/>
  </cols>
  <sheetData>
    <row r="1" s="133" customFormat="1" ht="7.5" customHeight="1" thickTop="1"/>
    <row r="2" ht="24.75" customHeight="1">
      <c r="A2" s="90" t="s">
        <v>78</v>
      </c>
    </row>
    <row r="3" spans="1:9" ht="28.5" customHeight="1">
      <c r="A3" s="90" t="s">
        <v>88</v>
      </c>
      <c r="B3" s="90" t="s">
        <v>89</v>
      </c>
      <c r="D3" s="157" t="s">
        <v>41</v>
      </c>
      <c r="F3" s="157" t="s">
        <v>42</v>
      </c>
      <c r="H3" s="135" t="s">
        <v>43</v>
      </c>
      <c r="I3" s="136"/>
    </row>
    <row r="4" ht="6.75" customHeight="1"/>
    <row r="5" spans="1:9" ht="18" customHeight="1">
      <c r="A5" s="90" t="s">
        <v>40</v>
      </c>
      <c r="D5" s="191"/>
      <c r="E5" s="137"/>
      <c r="F5" s="192"/>
      <c r="G5" s="137"/>
      <c r="H5" s="191"/>
      <c r="I5" s="190"/>
    </row>
    <row r="6" spans="2:8" ht="3.75" customHeight="1">
      <c r="B6" s="89"/>
      <c r="D6" s="89"/>
      <c r="E6" s="137"/>
      <c r="F6" s="139"/>
      <c r="G6" s="137"/>
      <c r="H6" s="89"/>
    </row>
    <row r="7" spans="1:8" ht="18" customHeight="1">
      <c r="A7" s="90" t="s">
        <v>81</v>
      </c>
      <c r="B7" s="191"/>
      <c r="D7" s="189"/>
      <c r="E7" s="137"/>
      <c r="F7" s="192"/>
      <c r="G7" s="137"/>
      <c r="H7" s="189"/>
    </row>
    <row r="8" spans="2:8" ht="3.75" customHeight="1">
      <c r="B8" s="89"/>
      <c r="D8" s="95"/>
      <c r="E8" s="137"/>
      <c r="F8" s="139"/>
      <c r="G8" s="137"/>
      <c r="H8" s="95"/>
    </row>
    <row r="9" spans="1:8" ht="18" customHeight="1">
      <c r="A9" s="90" t="s">
        <v>82</v>
      </c>
      <c r="B9" s="191"/>
      <c r="D9" s="189"/>
      <c r="E9" s="137"/>
      <c r="F9" s="192"/>
      <c r="G9" s="137"/>
      <c r="H9" s="189"/>
    </row>
    <row r="10" spans="1:8" ht="4.5" customHeight="1">
      <c r="A10" s="91"/>
      <c r="B10" s="93"/>
      <c r="C10" s="91"/>
      <c r="D10" s="96"/>
      <c r="E10" s="140"/>
      <c r="F10" s="141"/>
      <c r="G10" s="137"/>
      <c r="H10" s="96"/>
    </row>
    <row r="11" spans="1:8" ht="18" customHeight="1">
      <c r="A11" s="90" t="s">
        <v>83</v>
      </c>
      <c r="B11" s="191"/>
      <c r="C11" s="91"/>
      <c r="D11" s="189"/>
      <c r="E11" s="137"/>
      <c r="F11" s="192"/>
      <c r="G11" s="137"/>
      <c r="H11" s="189"/>
    </row>
    <row r="12" spans="1:8" ht="4.5" customHeight="1">
      <c r="A12" s="91"/>
      <c r="B12" s="93"/>
      <c r="C12" s="91"/>
      <c r="D12" s="96"/>
      <c r="E12" s="140"/>
      <c r="F12" s="141"/>
      <c r="G12" s="137"/>
      <c r="H12" s="96"/>
    </row>
    <row r="13" spans="1:8" ht="18" customHeight="1">
      <c r="A13" s="90" t="s">
        <v>84</v>
      </c>
      <c r="B13" s="191"/>
      <c r="C13" s="91"/>
      <c r="D13" s="189"/>
      <c r="E13" s="137"/>
      <c r="F13" s="192"/>
      <c r="G13" s="137"/>
      <c r="H13" s="189"/>
    </row>
    <row r="14" spans="1:8" ht="4.5" customHeight="1">
      <c r="A14" s="91"/>
      <c r="B14" s="93"/>
      <c r="C14" s="91"/>
      <c r="D14" s="96"/>
      <c r="E14" s="140"/>
      <c r="F14" s="141"/>
      <c r="G14" s="137"/>
      <c r="H14" s="96"/>
    </row>
    <row r="15" spans="1:8" ht="18" customHeight="1">
      <c r="A15" s="90" t="s">
        <v>85</v>
      </c>
      <c r="B15" s="191"/>
      <c r="C15" s="91"/>
      <c r="D15" s="189"/>
      <c r="E15" s="137"/>
      <c r="F15" s="192"/>
      <c r="G15" s="137"/>
      <c r="H15" s="189"/>
    </row>
    <row r="16" spans="2:8" ht="4.5" customHeight="1">
      <c r="B16" s="89"/>
      <c r="D16" s="95"/>
      <c r="E16" s="137"/>
      <c r="F16" s="139"/>
      <c r="G16" s="137"/>
      <c r="H16" s="95"/>
    </row>
    <row r="17" spans="1:8" ht="18" customHeight="1">
      <c r="A17" s="142" t="s">
        <v>73</v>
      </c>
      <c r="B17" s="191"/>
      <c r="C17" s="142"/>
      <c r="D17" s="189"/>
      <c r="E17" s="137"/>
      <c r="F17" s="192"/>
      <c r="G17" s="137"/>
      <c r="H17" s="189"/>
    </row>
    <row r="18" spans="4:8" ht="18" customHeight="1" thickBot="1">
      <c r="D18" s="143" t="s">
        <v>91</v>
      </c>
      <c r="E18" s="92"/>
      <c r="F18" s="144"/>
      <c r="G18" s="137" t="s">
        <v>16</v>
      </c>
      <c r="H18" s="145"/>
    </row>
    <row r="19" spans="4:8" ht="18" customHeight="1" thickTop="1">
      <c r="D19" s="154"/>
      <c r="E19" s="92"/>
      <c r="F19" s="155"/>
      <c r="G19" s="137"/>
      <c r="H19" s="92"/>
    </row>
    <row r="20" spans="4:8" ht="18" customHeight="1">
      <c r="D20" s="154"/>
      <c r="E20" s="92"/>
      <c r="F20" s="155"/>
      <c r="G20" s="137"/>
      <c r="H20" s="156" t="s">
        <v>87</v>
      </c>
    </row>
    <row r="21" spans="4:8" ht="7.5" customHeight="1">
      <c r="D21" s="154"/>
      <c r="E21" s="92"/>
      <c r="F21" s="155"/>
      <c r="G21" s="137"/>
      <c r="H21" s="92"/>
    </row>
    <row r="22" spans="4:8" ht="18" customHeight="1">
      <c r="D22" s="233" t="s">
        <v>36</v>
      </c>
      <c r="E22" s="233"/>
      <c r="F22" s="233"/>
      <c r="G22" s="233"/>
      <c r="H22" s="149"/>
    </row>
    <row r="23" spans="4:8" ht="18" customHeight="1">
      <c r="D23" s="234" t="s">
        <v>70</v>
      </c>
      <c r="E23" s="234"/>
      <c r="F23" s="234"/>
      <c r="G23" s="234"/>
      <c r="H23" s="151"/>
    </row>
    <row r="24" ht="18" customHeight="1">
      <c r="H24" s="157"/>
    </row>
    <row r="25" spans="4:11" ht="18" customHeight="1">
      <c r="D25" s="233" t="s">
        <v>59</v>
      </c>
      <c r="E25" s="233"/>
      <c r="F25" s="233"/>
      <c r="G25" s="233"/>
      <c r="H25" s="149"/>
      <c r="K25" s="146"/>
    </row>
    <row r="26" spans="4:8" ht="18" customHeight="1">
      <c r="D26" s="234" t="s">
        <v>58</v>
      </c>
      <c r="E26" s="234"/>
      <c r="F26" s="234"/>
      <c r="G26" s="236"/>
      <c r="H26" s="229"/>
    </row>
    <row r="27" spans="5:11" ht="18" customHeight="1">
      <c r="E27" s="150"/>
      <c r="K27" s="146"/>
    </row>
    <row r="28" spans="5:11" ht="18" customHeight="1">
      <c r="E28" s="157"/>
      <c r="G28" s="135" t="s">
        <v>79</v>
      </c>
      <c r="H28" s="191"/>
      <c r="I28" s="136"/>
      <c r="K28" s="146"/>
    </row>
    <row r="29" spans="5:11" ht="18" customHeight="1">
      <c r="E29" s="157"/>
      <c r="G29" s="135"/>
      <c r="H29" s="153"/>
      <c r="I29" s="136"/>
      <c r="K29" s="146"/>
    </row>
    <row r="30" spans="5:11" ht="18" customHeight="1">
      <c r="E30" s="157"/>
      <c r="G30" s="135"/>
      <c r="H30" s="153"/>
      <c r="I30" s="136"/>
      <c r="K30" s="146"/>
    </row>
    <row r="31" spans="5:11" ht="18" customHeight="1">
      <c r="E31" s="157"/>
      <c r="G31" s="135"/>
      <c r="H31" s="156" t="s">
        <v>90</v>
      </c>
      <c r="I31" s="136"/>
      <c r="K31" s="146"/>
    </row>
    <row r="32" spans="5:9" ht="8.25" customHeight="1">
      <c r="E32" s="157"/>
      <c r="G32" s="157"/>
      <c r="I32" s="152"/>
    </row>
    <row r="33" spans="5:9" ht="18" customHeight="1">
      <c r="E33" s="96"/>
      <c r="F33" s="147" t="s">
        <v>77</v>
      </c>
      <c r="G33" s="148" t="s">
        <v>16</v>
      </c>
      <c r="H33" s="96"/>
      <c r="I33" s="152"/>
    </row>
    <row r="34" spans="5:8" ht="18" customHeight="1">
      <c r="E34" s="96"/>
      <c r="F34" s="146" t="s">
        <v>80</v>
      </c>
      <c r="G34" s="148" t="s">
        <v>16</v>
      </c>
      <c r="H34" s="96"/>
    </row>
    <row r="35" spans="5:9" ht="18" customHeight="1">
      <c r="E35" s="96"/>
      <c r="F35" s="160" t="s">
        <v>86</v>
      </c>
      <c r="G35" s="148" t="s">
        <v>16</v>
      </c>
      <c r="H35" s="96"/>
      <c r="I35" s="152"/>
    </row>
    <row r="36" spans="4:8" ht="18" customHeight="1" thickBot="1">
      <c r="D36" s="158"/>
      <c r="E36" s="92"/>
      <c r="F36" s="159" t="s">
        <v>72</v>
      </c>
      <c r="G36" s="137" t="s">
        <v>16</v>
      </c>
      <c r="H36" s="145"/>
    </row>
    <row r="37" spans="4:8" ht="18" customHeight="1" thickTop="1">
      <c r="D37" s="158"/>
      <c r="E37" s="92"/>
      <c r="F37" s="159"/>
      <c r="G37" s="137"/>
      <c r="H37" s="92"/>
    </row>
    <row r="38" spans="4:8" ht="18" customHeight="1">
      <c r="D38" s="158"/>
      <c r="E38" s="92"/>
      <c r="F38" s="159"/>
      <c r="G38" s="137"/>
      <c r="H38" s="92"/>
    </row>
    <row r="39" spans="4:8" ht="18" customHeight="1">
      <c r="D39" s="158"/>
      <c r="E39" s="92"/>
      <c r="F39" s="159"/>
      <c r="G39" s="137"/>
      <c r="H39" s="156" t="s">
        <v>92</v>
      </c>
    </row>
    <row r="40" spans="4:8" ht="8.25" customHeight="1">
      <c r="D40" s="158"/>
      <c r="E40" s="92"/>
      <c r="F40" s="159"/>
      <c r="G40" s="137"/>
      <c r="H40" s="92"/>
    </row>
    <row r="41" spans="4:8" ht="18" customHeight="1">
      <c r="D41" s="158"/>
      <c r="E41" s="92"/>
      <c r="F41" s="135" t="s">
        <v>40</v>
      </c>
      <c r="G41" s="137"/>
      <c r="H41" s="96"/>
    </row>
    <row r="42" spans="4:8" ht="18" customHeight="1" thickBot="1">
      <c r="D42" s="158"/>
      <c r="E42" s="92"/>
      <c r="F42" s="146" t="s">
        <v>80</v>
      </c>
      <c r="G42" s="137"/>
      <c r="H42" s="145"/>
    </row>
    <row r="43" ht="18" customHeight="1" thickTop="1"/>
  </sheetData>
  <sheetProtection/>
  <mergeCells count="4">
    <mergeCell ref="D22:G22"/>
    <mergeCell ref="D23:G23"/>
    <mergeCell ref="D25:G25"/>
    <mergeCell ref="D26:G26"/>
  </mergeCells>
  <printOptions/>
  <pageMargins left="0.6299212598425197" right="0.15748031496062992" top="0.8661417322834646" bottom="0.984251968503937" header="0.3937007874015748" footer="0.5118110236220472"/>
  <pageSetup horizontalDpi="600" verticalDpi="600" orientation="portrait" paperSize="9" r:id="rId3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421875" style="29" customWidth="1"/>
    <col min="2" max="2" width="40.57421875" style="29" customWidth="1"/>
    <col min="3" max="3" width="2.00390625" style="29" customWidth="1"/>
    <col min="4" max="4" width="9.140625" style="29" customWidth="1"/>
    <col min="5" max="5" width="2.00390625" style="29" customWidth="1"/>
    <col min="6" max="6" width="10.57421875" style="29" customWidth="1"/>
    <col min="7" max="7" width="2.57421875" style="29" customWidth="1"/>
    <col min="8" max="8" width="9.57421875" style="29" customWidth="1"/>
    <col min="9" max="9" width="2.57421875" style="29" customWidth="1"/>
    <col min="10" max="10" width="13.7109375" style="29" customWidth="1"/>
    <col min="11" max="11" width="21.7109375" style="29" customWidth="1"/>
    <col min="12" max="16384" width="11.421875" style="29" customWidth="1"/>
  </cols>
  <sheetData>
    <row r="1" s="36" customFormat="1" ht="7.5" customHeight="1" thickTop="1"/>
    <row r="2" ht="42.75" customHeight="1">
      <c r="A2" s="29" t="s">
        <v>47</v>
      </c>
    </row>
    <row r="3" ht="21.75" customHeight="1"/>
    <row r="4" spans="4:8" ht="22.5" customHeight="1">
      <c r="D4" s="29" t="s">
        <v>51</v>
      </c>
      <c r="F4" s="37" t="s">
        <v>49</v>
      </c>
      <c r="H4" s="37" t="s">
        <v>53</v>
      </c>
    </row>
    <row r="5" spans="2:11" ht="20.25">
      <c r="B5" s="29" t="s">
        <v>48</v>
      </c>
      <c r="D5" s="37" t="s">
        <v>54</v>
      </c>
      <c r="F5" s="37" t="s">
        <v>55</v>
      </c>
      <c r="H5" s="37" t="s">
        <v>51</v>
      </c>
      <c r="J5" s="50" t="s">
        <v>43</v>
      </c>
      <c r="K5" s="38"/>
    </row>
    <row r="6" ht="6.75" customHeight="1"/>
    <row r="7" spans="2:10" ht="21.75" customHeight="1">
      <c r="B7" s="218"/>
      <c r="C7" s="39"/>
      <c r="D7" s="219"/>
      <c r="E7" s="39"/>
      <c r="F7" s="220"/>
      <c r="G7" s="39"/>
      <c r="H7" s="219"/>
      <c r="I7" s="57" t="s">
        <v>16</v>
      </c>
      <c r="J7" s="219"/>
    </row>
    <row r="8" spans="3:10" ht="3.75" customHeight="1">
      <c r="C8" s="40"/>
      <c r="D8" s="41"/>
      <c r="F8" s="40"/>
      <c r="G8" s="40"/>
      <c r="H8" s="41"/>
      <c r="I8" s="58"/>
      <c r="J8" s="41"/>
    </row>
    <row r="9" spans="2:10" ht="21.75" customHeight="1">
      <c r="B9" s="218"/>
      <c r="C9" s="39"/>
      <c r="D9" s="219"/>
      <c r="E9" s="39"/>
      <c r="F9" s="220"/>
      <c r="G9" s="39"/>
      <c r="H9" s="219"/>
      <c r="I9" s="57" t="s">
        <v>16</v>
      </c>
      <c r="J9" s="219"/>
    </row>
    <row r="10" spans="3:10" ht="3.75" customHeight="1">
      <c r="C10" s="40"/>
      <c r="D10" s="41"/>
      <c r="F10" s="40"/>
      <c r="G10" s="40"/>
      <c r="H10" s="41"/>
      <c r="I10" s="58"/>
      <c r="J10" s="41"/>
    </row>
    <row r="11" spans="2:10" ht="21.75" customHeight="1">
      <c r="B11" s="218"/>
      <c r="C11" s="39"/>
      <c r="D11" s="219"/>
      <c r="E11" s="39"/>
      <c r="F11" s="220"/>
      <c r="G11" s="39"/>
      <c r="H11" s="219"/>
      <c r="I11" s="57" t="s">
        <v>16</v>
      </c>
      <c r="J11" s="219"/>
    </row>
    <row r="12" spans="3:10" ht="3.75" customHeight="1">
      <c r="C12" s="40"/>
      <c r="D12" s="41"/>
      <c r="F12" s="40"/>
      <c r="G12" s="40"/>
      <c r="H12" s="41"/>
      <c r="I12" s="58"/>
      <c r="J12" s="41"/>
    </row>
    <row r="13" spans="2:10" ht="21.75" customHeight="1">
      <c r="B13" s="218"/>
      <c r="C13" s="39"/>
      <c r="D13" s="219"/>
      <c r="E13" s="39"/>
      <c r="F13" s="220"/>
      <c r="G13" s="39"/>
      <c r="H13" s="219"/>
      <c r="I13" s="57" t="s">
        <v>16</v>
      </c>
      <c r="J13" s="219"/>
    </row>
    <row r="14" spans="3:10" ht="3.75" customHeight="1">
      <c r="C14" s="40"/>
      <c r="D14" s="41"/>
      <c r="F14" s="40"/>
      <c r="G14" s="40"/>
      <c r="H14" s="41"/>
      <c r="I14" s="58"/>
      <c r="J14" s="41"/>
    </row>
    <row r="15" spans="2:10" ht="21.75" customHeight="1">
      <c r="B15" s="218"/>
      <c r="C15" s="39"/>
      <c r="D15" s="219"/>
      <c r="E15" s="39"/>
      <c r="F15" s="220"/>
      <c r="G15" s="39"/>
      <c r="H15" s="219"/>
      <c r="I15" s="57" t="s">
        <v>16</v>
      </c>
      <c r="J15" s="219"/>
    </row>
    <row r="16" spans="3:10" ht="4.5" customHeight="1">
      <c r="C16" s="54"/>
      <c r="D16" s="55"/>
      <c r="E16" s="53"/>
      <c r="F16" s="54"/>
      <c r="G16" s="54"/>
      <c r="H16" s="55"/>
      <c r="I16" s="58"/>
      <c r="J16" s="55"/>
    </row>
    <row r="17" spans="2:10" ht="21.75" customHeight="1">
      <c r="B17" s="218"/>
      <c r="C17" s="39"/>
      <c r="D17" s="219"/>
      <c r="E17" s="39"/>
      <c r="F17" s="220"/>
      <c r="G17" s="39"/>
      <c r="H17" s="219"/>
      <c r="I17" s="57" t="s">
        <v>16</v>
      </c>
      <c r="J17" s="219"/>
    </row>
    <row r="18" spans="3:10" ht="4.5" customHeight="1">
      <c r="C18" s="40"/>
      <c r="D18" s="41"/>
      <c r="F18" s="40"/>
      <c r="G18" s="40"/>
      <c r="H18" s="41"/>
      <c r="I18" s="58"/>
      <c r="J18" s="41"/>
    </row>
    <row r="19" spans="2:10" ht="21.75" customHeight="1">
      <c r="B19" s="218"/>
      <c r="C19" s="39"/>
      <c r="D19" s="219"/>
      <c r="E19" s="39"/>
      <c r="F19" s="220"/>
      <c r="G19" s="39"/>
      <c r="H19" s="219"/>
      <c r="I19" s="57" t="s">
        <v>16</v>
      </c>
      <c r="J19" s="219"/>
    </row>
    <row r="20" spans="3:10" ht="3.75" customHeight="1">
      <c r="C20" s="40"/>
      <c r="D20" s="41"/>
      <c r="F20" s="40"/>
      <c r="G20" s="40"/>
      <c r="H20" s="41"/>
      <c r="I20" s="58"/>
      <c r="J20" s="41"/>
    </row>
    <row r="21" spans="2:10" ht="21.75" customHeight="1">
      <c r="B21" s="218"/>
      <c r="C21" s="39"/>
      <c r="D21" s="219"/>
      <c r="E21" s="39"/>
      <c r="F21" s="220"/>
      <c r="G21" s="39"/>
      <c r="H21" s="219"/>
      <c r="I21" s="57" t="s">
        <v>16</v>
      </c>
      <c r="J21" s="219"/>
    </row>
    <row r="22" spans="3:10" ht="3.75" customHeight="1">
      <c r="C22" s="40"/>
      <c r="D22" s="41"/>
      <c r="F22" s="40"/>
      <c r="G22" s="40"/>
      <c r="H22" s="41"/>
      <c r="I22" s="58"/>
      <c r="J22" s="41"/>
    </row>
    <row r="23" spans="2:10" ht="21.75" customHeight="1">
      <c r="B23" s="218"/>
      <c r="C23" s="39"/>
      <c r="D23" s="219"/>
      <c r="E23" s="39"/>
      <c r="F23" s="220"/>
      <c r="G23" s="39"/>
      <c r="H23" s="219"/>
      <c r="I23" s="57" t="s">
        <v>16</v>
      </c>
      <c r="J23" s="219"/>
    </row>
    <row r="24" spans="3:10" ht="3.75" customHeight="1">
      <c r="C24" s="40"/>
      <c r="D24" s="41"/>
      <c r="F24" s="40"/>
      <c r="G24" s="40"/>
      <c r="H24" s="41"/>
      <c r="I24" s="58"/>
      <c r="J24" s="41"/>
    </row>
    <row r="25" spans="2:10" ht="21.75" customHeight="1">
      <c r="B25" s="218"/>
      <c r="C25" s="39"/>
      <c r="D25" s="219"/>
      <c r="E25" s="39"/>
      <c r="F25" s="220"/>
      <c r="G25" s="39"/>
      <c r="H25" s="219"/>
      <c r="I25" s="57" t="s">
        <v>16</v>
      </c>
      <c r="J25" s="219"/>
    </row>
    <row r="26" spans="3:10" ht="4.5" customHeight="1">
      <c r="C26" s="54"/>
      <c r="D26" s="55"/>
      <c r="E26" s="53"/>
      <c r="F26" s="54"/>
      <c r="G26" s="54"/>
      <c r="H26" s="55"/>
      <c r="I26" s="58"/>
      <c r="J26" s="55"/>
    </row>
    <row r="27" spans="2:10" ht="21.75" customHeight="1">
      <c r="B27" s="218"/>
      <c r="C27" s="39"/>
      <c r="D27" s="219"/>
      <c r="E27" s="39"/>
      <c r="F27" s="220"/>
      <c r="G27" s="39"/>
      <c r="H27" s="219"/>
      <c r="I27" s="57" t="s">
        <v>16</v>
      </c>
      <c r="J27" s="219"/>
    </row>
    <row r="28" spans="3:10" ht="3.75" customHeight="1">
      <c r="C28" s="40"/>
      <c r="D28" s="41"/>
      <c r="F28" s="40"/>
      <c r="G28" s="40"/>
      <c r="H28" s="41"/>
      <c r="I28" s="58"/>
      <c r="J28" s="41"/>
    </row>
    <row r="29" spans="2:10" ht="21.75" customHeight="1">
      <c r="B29" s="218"/>
      <c r="C29" s="39"/>
      <c r="D29" s="219"/>
      <c r="E29" s="39"/>
      <c r="F29" s="220"/>
      <c r="G29" s="39"/>
      <c r="H29" s="219"/>
      <c r="I29" s="57" t="s">
        <v>16</v>
      </c>
      <c r="J29" s="219"/>
    </row>
    <row r="30" spans="3:10" ht="3.75" customHeight="1">
      <c r="C30" s="40"/>
      <c r="D30" s="41"/>
      <c r="F30" s="40"/>
      <c r="G30" s="40"/>
      <c r="H30" s="41"/>
      <c r="I30" s="58"/>
      <c r="J30" s="41"/>
    </row>
    <row r="31" spans="2:10" ht="21.75" customHeight="1">
      <c r="B31" s="218"/>
      <c r="C31" s="39"/>
      <c r="D31" s="219"/>
      <c r="E31" s="39"/>
      <c r="F31" s="220"/>
      <c r="G31" s="39"/>
      <c r="H31" s="219"/>
      <c r="I31" s="57" t="s">
        <v>16</v>
      </c>
      <c r="J31" s="219"/>
    </row>
    <row r="32" spans="3:10" ht="3.75" customHeight="1">
      <c r="C32" s="40"/>
      <c r="D32" s="41"/>
      <c r="F32" s="40"/>
      <c r="G32" s="40"/>
      <c r="H32" s="41"/>
      <c r="I32" s="58"/>
      <c r="J32" s="41"/>
    </row>
    <row r="33" spans="2:10" ht="21.75" customHeight="1">
      <c r="B33" s="218"/>
      <c r="C33" s="39"/>
      <c r="D33" s="219"/>
      <c r="E33" s="39"/>
      <c r="F33" s="220"/>
      <c r="G33" s="39"/>
      <c r="H33" s="219"/>
      <c r="I33" s="57" t="s">
        <v>16</v>
      </c>
      <c r="J33" s="219"/>
    </row>
    <row r="34" spans="3:10" ht="3.75" customHeight="1">
      <c r="C34" s="40"/>
      <c r="D34" s="41"/>
      <c r="F34" s="40"/>
      <c r="G34" s="40"/>
      <c r="H34" s="41"/>
      <c r="I34" s="58"/>
      <c r="J34" s="41"/>
    </row>
    <row r="35" spans="2:10" ht="21.75" customHeight="1">
      <c r="B35" s="218"/>
      <c r="C35" s="39"/>
      <c r="D35" s="219"/>
      <c r="E35" s="39"/>
      <c r="F35" s="220"/>
      <c r="G35" s="39"/>
      <c r="H35" s="219"/>
      <c r="I35" s="57" t="s">
        <v>16</v>
      </c>
      <c r="J35" s="219"/>
    </row>
    <row r="36" spans="3:10" ht="3.75" customHeight="1">
      <c r="C36" s="40"/>
      <c r="D36" s="41"/>
      <c r="F36" s="40"/>
      <c r="G36" s="40"/>
      <c r="H36" s="41"/>
      <c r="I36" s="58"/>
      <c r="J36" s="41"/>
    </row>
    <row r="37" spans="2:10" ht="21.75" customHeight="1">
      <c r="B37" s="218"/>
      <c r="C37" s="39"/>
      <c r="D37" s="219"/>
      <c r="E37" s="39"/>
      <c r="F37" s="220"/>
      <c r="G37" s="39"/>
      <c r="H37" s="219"/>
      <c r="I37" s="57" t="s">
        <v>16</v>
      </c>
      <c r="J37" s="219"/>
    </row>
    <row r="38" spans="2:10" ht="4.5" customHeight="1">
      <c r="B38" s="53"/>
      <c r="C38" s="54"/>
      <c r="D38" s="55"/>
      <c r="E38" s="53"/>
      <c r="F38" s="54"/>
      <c r="G38" s="54"/>
      <c r="H38" s="55"/>
      <c r="I38" s="58"/>
      <c r="J38" s="55"/>
    </row>
    <row r="39" spans="2:10" ht="21.75" customHeight="1">
      <c r="B39" s="218"/>
      <c r="C39" s="39"/>
      <c r="D39" s="219"/>
      <c r="E39" s="39"/>
      <c r="F39" s="220"/>
      <c r="G39" s="39"/>
      <c r="H39" s="219"/>
      <c r="I39" s="57" t="s">
        <v>16</v>
      </c>
      <c r="J39" s="219"/>
    </row>
    <row r="40" spans="3:10" ht="3.75" customHeight="1">
      <c r="C40" s="40"/>
      <c r="D40" s="41"/>
      <c r="F40" s="40"/>
      <c r="G40" s="40"/>
      <c r="H40" s="41"/>
      <c r="I40" s="58"/>
      <c r="J40" s="41"/>
    </row>
    <row r="41" spans="2:10" ht="21.75" customHeight="1">
      <c r="B41" s="218"/>
      <c r="C41" s="39"/>
      <c r="D41" s="219"/>
      <c r="E41" s="39"/>
      <c r="F41" s="220"/>
      <c r="G41" s="39"/>
      <c r="H41" s="219"/>
      <c r="I41" s="57" t="s">
        <v>16</v>
      </c>
      <c r="J41" s="219"/>
    </row>
    <row r="42" spans="3:10" ht="3.75" customHeight="1">
      <c r="C42" s="40"/>
      <c r="D42" s="41"/>
      <c r="F42" s="40"/>
      <c r="G42" s="40"/>
      <c r="H42" s="41"/>
      <c r="I42" s="58"/>
      <c r="J42" s="41"/>
    </row>
    <row r="43" spans="2:10" ht="21.75" customHeight="1">
      <c r="B43" s="218"/>
      <c r="C43" s="39"/>
      <c r="D43" s="219"/>
      <c r="E43" s="39"/>
      <c r="F43" s="220"/>
      <c r="G43" s="39"/>
      <c r="H43" s="219"/>
      <c r="I43" s="57" t="s">
        <v>16</v>
      </c>
      <c r="J43" s="219"/>
    </row>
    <row r="44" spans="3:10" ht="3.75" customHeight="1">
      <c r="C44" s="40"/>
      <c r="D44" s="41"/>
      <c r="F44" s="40"/>
      <c r="G44" s="40"/>
      <c r="H44" s="41"/>
      <c r="I44" s="58"/>
      <c r="J44" s="41"/>
    </row>
    <row r="45" spans="2:10" ht="21.75" customHeight="1">
      <c r="B45" s="218"/>
      <c r="C45" s="39"/>
      <c r="D45" s="219"/>
      <c r="E45" s="39"/>
      <c r="F45" s="220"/>
      <c r="G45" s="39"/>
      <c r="H45" s="219"/>
      <c r="I45" s="57" t="s">
        <v>16</v>
      </c>
      <c r="J45" s="219"/>
    </row>
    <row r="46" spans="3:10" ht="4.5" customHeight="1">
      <c r="C46" s="54"/>
      <c r="D46" s="55"/>
      <c r="E46" s="53"/>
      <c r="F46" s="54"/>
      <c r="G46" s="54"/>
      <c r="H46" s="55"/>
      <c r="I46" s="58"/>
      <c r="J46" s="55"/>
    </row>
    <row r="47" spans="2:10" ht="21.75" customHeight="1">
      <c r="B47" s="218"/>
      <c r="C47" s="39"/>
      <c r="D47" s="219"/>
      <c r="E47" s="39"/>
      <c r="F47" s="220"/>
      <c r="G47" s="39"/>
      <c r="H47" s="219"/>
      <c r="I47" s="57" t="s">
        <v>16</v>
      </c>
      <c r="J47" s="219"/>
    </row>
    <row r="48" spans="2:10" ht="4.5" customHeight="1">
      <c r="B48" s="53"/>
      <c r="C48" s="54"/>
      <c r="D48" s="55"/>
      <c r="E48" s="53"/>
      <c r="F48" s="54"/>
      <c r="G48" s="54"/>
      <c r="H48" s="55"/>
      <c r="I48" s="58"/>
      <c r="J48" s="55"/>
    </row>
    <row r="49" spans="2:10" ht="21.75" customHeight="1" thickBot="1">
      <c r="B49" s="59" t="s">
        <v>56</v>
      </c>
      <c r="C49" s="42"/>
      <c r="D49" s="56"/>
      <c r="E49" s="53"/>
      <c r="F49" s="43"/>
      <c r="G49" s="42"/>
      <c r="H49" s="56" t="s">
        <v>43</v>
      </c>
      <c r="I49" s="52"/>
      <c r="J49" s="221"/>
    </row>
    <row r="50" spans="3:10" ht="21" thickTop="1">
      <c r="C50" s="42"/>
      <c r="D50" s="44"/>
      <c r="F50" s="43"/>
      <c r="G50" s="42"/>
      <c r="H50" s="44"/>
      <c r="I50" s="42"/>
      <c r="J50" s="42"/>
    </row>
    <row r="51" spans="3:10" ht="20.25">
      <c r="C51" s="42"/>
      <c r="D51" s="44"/>
      <c r="F51" s="43"/>
      <c r="G51" s="42"/>
      <c r="H51" s="44"/>
      <c r="I51" s="42"/>
      <c r="J51" s="42"/>
    </row>
    <row r="53" spans="2:9" ht="20.25">
      <c r="B53" s="45"/>
      <c r="C53" s="46"/>
      <c r="F53" s="46"/>
      <c r="G53" s="46"/>
      <c r="I53" s="46"/>
    </row>
    <row r="54" spans="2:11" ht="20.25">
      <c r="B54" s="37"/>
      <c r="C54" s="37"/>
      <c r="F54" s="47"/>
      <c r="G54" s="37"/>
      <c r="I54" s="37"/>
      <c r="K54" s="38"/>
    </row>
    <row r="55" spans="3:11" ht="20.25">
      <c r="C55" s="37"/>
      <c r="F55" s="37"/>
      <c r="G55" s="37"/>
      <c r="I55" s="37"/>
      <c r="K55" s="48"/>
    </row>
    <row r="56" spans="2:11" ht="20.25">
      <c r="B56" s="45"/>
      <c r="C56" s="46"/>
      <c r="F56" s="46"/>
      <c r="G56" s="46"/>
      <c r="I56" s="46"/>
      <c r="K56" s="48"/>
    </row>
    <row r="57" spans="2:9" ht="20.25">
      <c r="B57" s="37"/>
      <c r="C57" s="37"/>
      <c r="F57" s="37"/>
      <c r="G57" s="37"/>
      <c r="I57" s="37"/>
    </row>
    <row r="58" ht="20.25">
      <c r="K58" s="48"/>
    </row>
    <row r="59" spans="2:9" ht="20.25">
      <c r="B59" s="37"/>
      <c r="C59" s="49"/>
      <c r="F59" s="49"/>
      <c r="G59" s="49"/>
      <c r="I59" s="49"/>
    </row>
  </sheetData>
  <sheetProtection password="DF77" sheet="1" objects="1" scenarios="1"/>
  <printOptions/>
  <pageMargins left="0.63" right="0.16" top="0.8661417322834646" bottom="0.984251968503937" header="0.3937007874015748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421875" style="29" customWidth="1"/>
    <col min="2" max="2" width="40.57421875" style="29" customWidth="1"/>
    <col min="3" max="3" width="2.00390625" style="29" customWidth="1"/>
    <col min="4" max="4" width="9.140625" style="29" customWidth="1"/>
    <col min="5" max="5" width="2.00390625" style="29" customWidth="1"/>
    <col min="6" max="6" width="10.57421875" style="29" customWidth="1"/>
    <col min="7" max="7" width="2.57421875" style="29" customWidth="1"/>
    <col min="8" max="8" width="9.57421875" style="29" customWidth="1"/>
    <col min="9" max="9" width="2.57421875" style="29" customWidth="1"/>
    <col min="10" max="10" width="13.7109375" style="29" customWidth="1"/>
    <col min="11" max="11" width="21.7109375" style="29" customWidth="1"/>
    <col min="12" max="16384" width="11.421875" style="29" customWidth="1"/>
  </cols>
  <sheetData>
    <row r="1" spans="1:10" s="36" customFormat="1" ht="7.5" customHeight="1" thickTop="1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0" ht="22.5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3.75" customHeight="1">
      <c r="A3" s="63"/>
      <c r="B3" s="63"/>
      <c r="C3" s="64"/>
      <c r="D3" s="65"/>
      <c r="E3" s="63"/>
      <c r="F3" s="64"/>
      <c r="G3" s="64"/>
      <c r="H3" s="65"/>
      <c r="I3" s="66"/>
      <c r="J3" s="65"/>
    </row>
    <row r="4" spans="1:10" ht="22.5" customHeight="1">
      <c r="A4" s="63"/>
      <c r="B4" s="63"/>
      <c r="C4" s="63"/>
      <c r="D4" s="63" t="s">
        <v>51</v>
      </c>
      <c r="E4" s="63"/>
      <c r="F4" s="67" t="s">
        <v>49</v>
      </c>
      <c r="G4" s="63"/>
      <c r="H4" s="67" t="s">
        <v>53</v>
      </c>
      <c r="I4" s="63"/>
      <c r="J4" s="63"/>
    </row>
    <row r="5" spans="1:11" ht="20.25">
      <c r="A5" s="63"/>
      <c r="B5" s="63" t="s">
        <v>48</v>
      </c>
      <c r="C5" s="63"/>
      <c r="D5" s="67" t="s">
        <v>54</v>
      </c>
      <c r="E5" s="63"/>
      <c r="F5" s="67" t="s">
        <v>55</v>
      </c>
      <c r="G5" s="63"/>
      <c r="H5" s="67" t="s">
        <v>51</v>
      </c>
      <c r="I5" s="63"/>
      <c r="J5" s="68" t="s">
        <v>43</v>
      </c>
      <c r="K5" s="38"/>
    </row>
    <row r="6" spans="1:10" ht="3.75" customHeight="1">
      <c r="A6" s="63"/>
      <c r="B6" s="63"/>
      <c r="C6" s="64"/>
      <c r="D6" s="65"/>
      <c r="E6" s="63"/>
      <c r="F6" s="64"/>
      <c r="G6" s="64"/>
      <c r="H6" s="65"/>
      <c r="I6" s="66"/>
      <c r="J6" s="65"/>
    </row>
    <row r="7" spans="1:10" ht="21.75" customHeight="1">
      <c r="A7" s="63"/>
      <c r="B7" s="218"/>
      <c r="C7" s="64"/>
      <c r="D7" s="219"/>
      <c r="E7" s="64"/>
      <c r="F7" s="220"/>
      <c r="G7" s="64"/>
      <c r="H7" s="219"/>
      <c r="I7" s="66" t="s">
        <v>16</v>
      </c>
      <c r="J7" s="219"/>
    </row>
    <row r="8" spans="1:10" ht="3.75" customHeight="1">
      <c r="A8" s="63"/>
      <c r="B8" s="63"/>
      <c r="C8" s="64"/>
      <c r="D8" s="65"/>
      <c r="E8" s="63"/>
      <c r="F8" s="64"/>
      <c r="G8" s="64"/>
      <c r="H8" s="65"/>
      <c r="I8" s="66"/>
      <c r="J8" s="65"/>
    </row>
    <row r="9" spans="1:10" ht="21.75" customHeight="1">
      <c r="A9" s="63"/>
      <c r="B9" s="218"/>
      <c r="C9" s="64"/>
      <c r="D9" s="219"/>
      <c r="E9" s="64"/>
      <c r="F9" s="220"/>
      <c r="G9" s="64"/>
      <c r="H9" s="219"/>
      <c r="I9" s="66" t="s">
        <v>16</v>
      </c>
      <c r="J9" s="219"/>
    </row>
    <row r="10" spans="1:10" ht="3.75" customHeight="1">
      <c r="A10" s="63"/>
      <c r="B10" s="63"/>
      <c r="C10" s="64"/>
      <c r="D10" s="65"/>
      <c r="E10" s="63"/>
      <c r="F10" s="64"/>
      <c r="G10" s="64"/>
      <c r="H10" s="65"/>
      <c r="I10" s="66"/>
      <c r="J10" s="65"/>
    </row>
    <row r="11" spans="1:10" ht="21.75" customHeight="1">
      <c r="A11" s="63"/>
      <c r="B11" s="218"/>
      <c r="C11" s="64"/>
      <c r="D11" s="219"/>
      <c r="E11" s="64"/>
      <c r="F11" s="220"/>
      <c r="G11" s="64"/>
      <c r="H11" s="219"/>
      <c r="I11" s="66" t="s">
        <v>16</v>
      </c>
      <c r="J11" s="219"/>
    </row>
    <row r="12" spans="1:10" ht="3.75" customHeight="1">
      <c r="A12" s="63"/>
      <c r="B12" s="63"/>
      <c r="C12" s="64"/>
      <c r="D12" s="65"/>
      <c r="E12" s="63"/>
      <c r="F12" s="64"/>
      <c r="G12" s="64"/>
      <c r="H12" s="65"/>
      <c r="I12" s="66"/>
      <c r="J12" s="65"/>
    </row>
    <row r="13" spans="1:10" ht="21.75" customHeight="1">
      <c r="A13" s="63"/>
      <c r="B13" s="218"/>
      <c r="C13" s="64"/>
      <c r="D13" s="219"/>
      <c r="E13" s="64"/>
      <c r="F13" s="220"/>
      <c r="G13" s="64"/>
      <c r="H13" s="219"/>
      <c r="I13" s="66" t="s">
        <v>16</v>
      </c>
      <c r="J13" s="219"/>
    </row>
    <row r="14" spans="1:10" ht="3.75" customHeight="1">
      <c r="A14" s="63"/>
      <c r="B14" s="63"/>
      <c r="C14" s="64"/>
      <c r="D14" s="65"/>
      <c r="E14" s="63"/>
      <c r="F14" s="64"/>
      <c r="G14" s="64"/>
      <c r="H14" s="65"/>
      <c r="I14" s="66"/>
      <c r="J14" s="65"/>
    </row>
    <row r="15" spans="1:10" ht="21.75" customHeight="1">
      <c r="A15" s="63"/>
      <c r="B15" s="218"/>
      <c r="C15" s="64"/>
      <c r="D15" s="219"/>
      <c r="E15" s="64"/>
      <c r="F15" s="220"/>
      <c r="G15" s="64"/>
      <c r="H15" s="219"/>
      <c r="I15" s="66" t="s">
        <v>16</v>
      </c>
      <c r="J15" s="219"/>
    </row>
    <row r="16" spans="1:10" ht="4.5" customHeight="1">
      <c r="A16" s="63"/>
      <c r="B16" s="63"/>
      <c r="C16" s="64"/>
      <c r="D16" s="65"/>
      <c r="E16" s="63"/>
      <c r="F16" s="64"/>
      <c r="G16" s="64"/>
      <c r="H16" s="65"/>
      <c r="I16" s="66"/>
      <c r="J16" s="65"/>
    </row>
    <row r="17" spans="1:10" ht="21.75" customHeight="1">
      <c r="A17" s="63"/>
      <c r="B17" s="218"/>
      <c r="C17" s="64"/>
      <c r="D17" s="219"/>
      <c r="E17" s="64"/>
      <c r="F17" s="220"/>
      <c r="G17" s="64"/>
      <c r="H17" s="219"/>
      <c r="I17" s="66" t="s">
        <v>16</v>
      </c>
      <c r="J17" s="219"/>
    </row>
    <row r="18" spans="1:10" ht="4.5" customHeight="1">
      <c r="A18" s="63"/>
      <c r="B18" s="63"/>
      <c r="C18" s="64"/>
      <c r="D18" s="65"/>
      <c r="E18" s="63"/>
      <c r="F18" s="64"/>
      <c r="G18" s="64"/>
      <c r="H18" s="65"/>
      <c r="I18" s="66"/>
      <c r="J18" s="65"/>
    </row>
    <row r="19" spans="1:10" ht="21.75" customHeight="1">
      <c r="A19" s="63"/>
      <c r="B19" s="218"/>
      <c r="C19" s="64"/>
      <c r="D19" s="219"/>
      <c r="E19" s="64"/>
      <c r="F19" s="220"/>
      <c r="G19" s="64"/>
      <c r="H19" s="219"/>
      <c r="I19" s="66" t="s">
        <v>16</v>
      </c>
      <c r="J19" s="219"/>
    </row>
    <row r="20" spans="1:10" ht="4.5" customHeight="1">
      <c r="A20" s="63"/>
      <c r="B20" s="63"/>
      <c r="C20" s="64"/>
      <c r="D20" s="65"/>
      <c r="E20" s="63"/>
      <c r="F20" s="64"/>
      <c r="G20" s="64"/>
      <c r="H20" s="65"/>
      <c r="I20" s="66"/>
      <c r="J20" s="65"/>
    </row>
    <row r="21" spans="1:10" ht="21.75" customHeight="1">
      <c r="A21" s="63"/>
      <c r="B21" s="218"/>
      <c r="C21" s="64"/>
      <c r="D21" s="219"/>
      <c r="E21" s="64"/>
      <c r="F21" s="220"/>
      <c r="G21" s="64"/>
      <c r="H21" s="219"/>
      <c r="I21" s="66" t="s">
        <v>16</v>
      </c>
      <c r="J21" s="219"/>
    </row>
    <row r="22" spans="1:10" ht="4.5" customHeight="1">
      <c r="A22" s="63"/>
      <c r="B22" s="63"/>
      <c r="C22" s="64"/>
      <c r="D22" s="65"/>
      <c r="E22" s="63"/>
      <c r="F22" s="64"/>
      <c r="G22" s="64"/>
      <c r="H22" s="65"/>
      <c r="I22" s="66"/>
      <c r="J22" s="65"/>
    </row>
    <row r="23" spans="1:10" ht="21.75" customHeight="1">
      <c r="A23" s="63"/>
      <c r="B23" s="218"/>
      <c r="C23" s="64"/>
      <c r="D23" s="219"/>
      <c r="E23" s="64"/>
      <c r="F23" s="220"/>
      <c r="G23" s="64"/>
      <c r="H23" s="219"/>
      <c r="I23" s="66" t="s">
        <v>16</v>
      </c>
      <c r="J23" s="219"/>
    </row>
    <row r="24" spans="1:10" ht="4.5" customHeight="1">
      <c r="A24" s="63"/>
      <c r="B24" s="63"/>
      <c r="C24" s="64"/>
      <c r="D24" s="65"/>
      <c r="E24" s="63"/>
      <c r="F24" s="64"/>
      <c r="G24" s="64"/>
      <c r="H24" s="65"/>
      <c r="I24" s="66"/>
      <c r="J24" s="65"/>
    </row>
    <row r="25" spans="1:10" ht="21.75" customHeight="1">
      <c r="A25" s="63"/>
      <c r="B25" s="218"/>
      <c r="C25" s="64"/>
      <c r="D25" s="219"/>
      <c r="E25" s="64"/>
      <c r="F25" s="220"/>
      <c r="G25" s="64"/>
      <c r="H25" s="219"/>
      <c r="I25" s="66" t="s">
        <v>16</v>
      </c>
      <c r="J25" s="219"/>
    </row>
    <row r="26" spans="1:10" ht="3.75" customHeight="1">
      <c r="A26" s="63"/>
      <c r="B26" s="63"/>
      <c r="C26" s="64"/>
      <c r="D26" s="65"/>
      <c r="E26" s="63"/>
      <c r="F26" s="64"/>
      <c r="G26" s="64"/>
      <c r="H26" s="65"/>
      <c r="I26" s="66"/>
      <c r="J26" s="65"/>
    </row>
    <row r="27" spans="1:10" ht="4.5" customHeight="1">
      <c r="A27" s="63"/>
      <c r="B27" s="63"/>
      <c r="C27" s="64"/>
      <c r="D27" s="65"/>
      <c r="E27" s="63"/>
      <c r="F27" s="64"/>
      <c r="G27" s="64"/>
      <c r="H27" s="65"/>
      <c r="I27" s="66"/>
      <c r="J27" s="65"/>
    </row>
    <row r="28" spans="1:10" ht="21.75" customHeight="1" thickBot="1">
      <c r="A28" s="63"/>
      <c r="B28" s="70" t="s">
        <v>56</v>
      </c>
      <c r="C28" s="71"/>
      <c r="D28" s="72"/>
      <c r="E28" s="69"/>
      <c r="F28" s="73"/>
      <c r="G28" s="71"/>
      <c r="H28" s="72" t="s">
        <v>43</v>
      </c>
      <c r="I28" s="74"/>
      <c r="J28" s="222"/>
    </row>
    <row r="29" spans="1:10" ht="21.75" customHeight="1" thickTop="1">
      <c r="A29" s="63"/>
      <c r="B29" s="70"/>
      <c r="C29" s="71"/>
      <c r="D29" s="72"/>
      <c r="E29" s="69"/>
      <c r="F29" s="73"/>
      <c r="G29" s="71"/>
      <c r="H29" s="72"/>
      <c r="I29" s="74"/>
      <c r="J29" s="71"/>
    </row>
    <row r="30" spans="1:10" ht="20.25">
      <c r="A30" s="63"/>
      <c r="B30" s="63"/>
      <c r="C30" s="71"/>
      <c r="D30" s="75"/>
      <c r="E30" s="63"/>
      <c r="F30" s="73"/>
      <c r="G30" s="71"/>
      <c r="H30" s="75"/>
      <c r="I30" s="71"/>
      <c r="J30" s="71"/>
    </row>
    <row r="31" spans="1:10" ht="20.25">
      <c r="A31" s="63"/>
      <c r="B31" s="63"/>
      <c r="C31" s="63"/>
      <c r="D31" s="63" t="s">
        <v>51</v>
      </c>
      <c r="E31" s="63"/>
      <c r="F31" s="67" t="s">
        <v>49</v>
      </c>
      <c r="G31" s="63"/>
      <c r="H31" s="67" t="s">
        <v>53</v>
      </c>
      <c r="I31" s="63"/>
      <c r="J31" s="63"/>
    </row>
    <row r="32" spans="1:10" ht="20.25">
      <c r="A32" s="63"/>
      <c r="B32" s="63" t="s">
        <v>48</v>
      </c>
      <c r="C32" s="63"/>
      <c r="D32" s="67" t="s">
        <v>54</v>
      </c>
      <c r="E32" s="63"/>
      <c r="F32" s="67" t="s">
        <v>55</v>
      </c>
      <c r="G32" s="63"/>
      <c r="H32" s="67" t="s">
        <v>51</v>
      </c>
      <c r="I32" s="63"/>
      <c r="J32" s="68" t="s">
        <v>43</v>
      </c>
    </row>
    <row r="33" spans="1:11" ht="3.75" customHeight="1">
      <c r="A33" s="63"/>
      <c r="B33" s="63"/>
      <c r="C33" s="64"/>
      <c r="D33" s="65"/>
      <c r="E33" s="63"/>
      <c r="F33" s="64"/>
      <c r="G33" s="64"/>
      <c r="H33" s="65"/>
      <c r="I33" s="66"/>
      <c r="J33" s="65"/>
      <c r="K33" s="48"/>
    </row>
    <row r="34" spans="1:11" ht="20.25">
      <c r="A34" s="63"/>
      <c r="B34" s="218"/>
      <c r="C34" s="64"/>
      <c r="D34" s="219"/>
      <c r="E34" s="64"/>
      <c r="F34" s="220"/>
      <c r="G34" s="64"/>
      <c r="H34" s="219"/>
      <c r="I34" s="66" t="s">
        <v>16</v>
      </c>
      <c r="J34" s="219"/>
      <c r="K34" s="48"/>
    </row>
    <row r="35" spans="1:11" ht="3.75" customHeight="1">
      <c r="A35" s="63"/>
      <c r="B35" s="63"/>
      <c r="C35" s="64"/>
      <c r="D35" s="65"/>
      <c r="E35" s="63"/>
      <c r="F35" s="64"/>
      <c r="G35" s="64"/>
      <c r="H35" s="65"/>
      <c r="I35" s="66"/>
      <c r="J35" s="65"/>
      <c r="K35" s="48"/>
    </row>
    <row r="36" spans="1:10" ht="20.25">
      <c r="A36" s="63"/>
      <c r="B36" s="218"/>
      <c r="C36" s="64"/>
      <c r="D36" s="219"/>
      <c r="E36" s="64"/>
      <c r="F36" s="220"/>
      <c r="G36" s="64"/>
      <c r="H36" s="219"/>
      <c r="I36" s="66" t="s">
        <v>16</v>
      </c>
      <c r="J36" s="219"/>
    </row>
    <row r="37" spans="1:11" ht="3.75" customHeight="1">
      <c r="A37" s="63"/>
      <c r="B37" s="63"/>
      <c r="C37" s="64"/>
      <c r="D37" s="65"/>
      <c r="E37" s="63"/>
      <c r="F37" s="64"/>
      <c r="G37" s="64"/>
      <c r="H37" s="65"/>
      <c r="I37" s="66"/>
      <c r="J37" s="65"/>
      <c r="K37" s="48"/>
    </row>
    <row r="38" spans="1:10" ht="20.25">
      <c r="A38" s="63"/>
      <c r="B38" s="218"/>
      <c r="C38" s="64"/>
      <c r="D38" s="219"/>
      <c r="E38" s="64"/>
      <c r="F38" s="220"/>
      <c r="G38" s="64"/>
      <c r="H38" s="219"/>
      <c r="I38" s="66" t="s">
        <v>16</v>
      </c>
      <c r="J38" s="219"/>
    </row>
    <row r="39" spans="1:11" ht="3.75" customHeight="1">
      <c r="A39" s="63"/>
      <c r="B39" s="63"/>
      <c r="C39" s="64"/>
      <c r="D39" s="65"/>
      <c r="E39" s="63"/>
      <c r="F39" s="64"/>
      <c r="G39" s="64"/>
      <c r="H39" s="65"/>
      <c r="I39" s="66"/>
      <c r="J39" s="65"/>
      <c r="K39" s="48"/>
    </row>
    <row r="40" spans="1:10" ht="20.25">
      <c r="A40" s="63"/>
      <c r="B40" s="218"/>
      <c r="C40" s="64"/>
      <c r="D40" s="219"/>
      <c r="E40" s="64"/>
      <c r="F40" s="220"/>
      <c r="G40" s="64"/>
      <c r="H40" s="219"/>
      <c r="I40" s="66" t="s">
        <v>16</v>
      </c>
      <c r="J40" s="219"/>
    </row>
    <row r="41" spans="1:11" ht="3.75" customHeight="1">
      <c r="A41" s="63"/>
      <c r="B41" s="63"/>
      <c r="C41" s="64"/>
      <c r="D41" s="65"/>
      <c r="E41" s="63"/>
      <c r="F41" s="64"/>
      <c r="G41" s="64"/>
      <c r="H41" s="65"/>
      <c r="I41" s="66"/>
      <c r="J41" s="65"/>
      <c r="K41" s="48"/>
    </row>
    <row r="42" spans="1:10" ht="20.25">
      <c r="A42" s="63"/>
      <c r="B42" s="218"/>
      <c r="C42" s="64"/>
      <c r="D42" s="219"/>
      <c r="E42" s="64"/>
      <c r="F42" s="220"/>
      <c r="G42" s="64"/>
      <c r="H42" s="219"/>
      <c r="I42" s="66" t="s">
        <v>16</v>
      </c>
      <c r="J42" s="219"/>
    </row>
    <row r="43" spans="1:11" ht="3.75" customHeight="1">
      <c r="A43" s="63"/>
      <c r="B43" s="63"/>
      <c r="C43" s="64"/>
      <c r="D43" s="65"/>
      <c r="E43" s="63"/>
      <c r="F43" s="64"/>
      <c r="G43" s="64"/>
      <c r="H43" s="65"/>
      <c r="I43" s="66"/>
      <c r="J43" s="65"/>
      <c r="K43" s="48"/>
    </row>
    <row r="44" spans="1:10" ht="20.25">
      <c r="A44" s="63"/>
      <c r="B44" s="218"/>
      <c r="C44" s="64"/>
      <c r="D44" s="219"/>
      <c r="E44" s="64"/>
      <c r="F44" s="220"/>
      <c r="G44" s="64"/>
      <c r="H44" s="219"/>
      <c r="I44" s="66" t="s">
        <v>16</v>
      </c>
      <c r="J44" s="219"/>
    </row>
    <row r="45" spans="1:11" ht="3.75" customHeight="1">
      <c r="A45" s="63"/>
      <c r="B45" s="63"/>
      <c r="C45" s="64"/>
      <c r="D45" s="65"/>
      <c r="E45" s="63"/>
      <c r="F45" s="64"/>
      <c r="G45" s="64"/>
      <c r="H45" s="65"/>
      <c r="I45" s="66"/>
      <c r="J45" s="65"/>
      <c r="K45" s="48"/>
    </row>
    <row r="46" spans="1:10" ht="20.25">
      <c r="A46" s="63"/>
      <c r="B46" s="218"/>
      <c r="C46" s="64"/>
      <c r="D46" s="219"/>
      <c r="E46" s="64"/>
      <c r="F46" s="220"/>
      <c r="G46" s="64"/>
      <c r="H46" s="219"/>
      <c r="I46" s="66" t="s">
        <v>16</v>
      </c>
      <c r="J46" s="219"/>
    </row>
    <row r="47" spans="1:11" ht="3.75" customHeight="1">
      <c r="A47" s="63"/>
      <c r="B47" s="63"/>
      <c r="C47" s="64"/>
      <c r="D47" s="65"/>
      <c r="E47" s="63"/>
      <c r="F47" s="64"/>
      <c r="G47" s="64"/>
      <c r="H47" s="65"/>
      <c r="I47" s="66"/>
      <c r="J47" s="65"/>
      <c r="K47" s="48"/>
    </row>
    <row r="48" spans="1:10" ht="20.25">
      <c r="A48" s="63"/>
      <c r="B48" s="218"/>
      <c r="C48" s="64"/>
      <c r="D48" s="219"/>
      <c r="E48" s="64"/>
      <c r="F48" s="220"/>
      <c r="G48" s="64"/>
      <c r="H48" s="219"/>
      <c r="I48" s="66" t="s">
        <v>16</v>
      </c>
      <c r="J48" s="219"/>
    </row>
    <row r="49" spans="1:11" ht="3.75" customHeight="1">
      <c r="A49" s="63"/>
      <c r="B49" s="63"/>
      <c r="C49" s="64"/>
      <c r="D49" s="65"/>
      <c r="E49" s="63"/>
      <c r="F49" s="64"/>
      <c r="G49" s="64"/>
      <c r="H49" s="65"/>
      <c r="I49" s="66"/>
      <c r="J49" s="65"/>
      <c r="K49" s="48"/>
    </row>
    <row r="50" spans="1:10" ht="20.25">
      <c r="A50" s="63"/>
      <c r="B50" s="218"/>
      <c r="C50" s="64"/>
      <c r="D50" s="219"/>
      <c r="E50" s="64"/>
      <c r="F50" s="220"/>
      <c r="G50" s="64"/>
      <c r="H50" s="219"/>
      <c r="I50" s="66" t="s">
        <v>16</v>
      </c>
      <c r="J50" s="219"/>
    </row>
    <row r="51" spans="1:11" ht="3.75" customHeight="1">
      <c r="A51" s="63"/>
      <c r="B51" s="63"/>
      <c r="C51" s="64"/>
      <c r="D51" s="65"/>
      <c r="E51" s="63"/>
      <c r="F51" s="64"/>
      <c r="G51" s="64"/>
      <c r="H51" s="65"/>
      <c r="I51" s="66"/>
      <c r="J51" s="65"/>
      <c r="K51" s="48"/>
    </row>
    <row r="52" spans="1:10" ht="20.25">
      <c r="A52" s="63"/>
      <c r="B52" s="218"/>
      <c r="C52" s="64"/>
      <c r="D52" s="219"/>
      <c r="E52" s="64"/>
      <c r="F52" s="220"/>
      <c r="G52" s="64"/>
      <c r="H52" s="219"/>
      <c r="I52" s="66" t="s">
        <v>16</v>
      </c>
      <c r="J52" s="219"/>
    </row>
    <row r="53" spans="1:11" ht="3.75" customHeight="1">
      <c r="A53" s="63"/>
      <c r="B53" s="63"/>
      <c r="C53" s="64"/>
      <c r="D53" s="65"/>
      <c r="E53" s="63"/>
      <c r="F53" s="64"/>
      <c r="G53" s="64"/>
      <c r="H53" s="65"/>
      <c r="I53" s="66"/>
      <c r="J53" s="65"/>
      <c r="K53" s="48"/>
    </row>
    <row r="54" spans="1:11" ht="3.75" customHeight="1">
      <c r="A54" s="63"/>
      <c r="B54" s="63"/>
      <c r="C54" s="64"/>
      <c r="D54" s="65"/>
      <c r="E54" s="63"/>
      <c r="F54" s="64"/>
      <c r="G54" s="64"/>
      <c r="H54" s="65"/>
      <c r="I54" s="66"/>
      <c r="J54" s="65"/>
      <c r="K54" s="48"/>
    </row>
    <row r="55" spans="1:10" ht="21" thickBot="1">
      <c r="A55" s="63"/>
      <c r="B55" s="70" t="s">
        <v>56</v>
      </c>
      <c r="C55" s="71"/>
      <c r="D55" s="72"/>
      <c r="E55" s="69"/>
      <c r="F55" s="73"/>
      <c r="G55" s="71"/>
      <c r="H55" s="72" t="s">
        <v>43</v>
      </c>
      <c r="I55" s="74"/>
      <c r="J55" s="222"/>
    </row>
    <row r="56" spans="3:10" ht="21" thickTop="1">
      <c r="C56" s="42"/>
      <c r="D56" s="44"/>
      <c r="F56" s="43"/>
      <c r="G56" s="42"/>
      <c r="H56" s="44"/>
      <c r="I56" s="42"/>
      <c r="J56" s="42"/>
    </row>
  </sheetData>
  <sheetProtection password="DF77" sheet="1" objects="1" scenarios="1"/>
  <printOptions/>
  <pageMargins left="0.63" right="0.16" top="0.8661417322834646" bottom="0.984251968503937" header="0.3937007874015748" footer="0.5118110236220472"/>
  <pageSetup horizontalDpi="600" verticalDpi="600" orientation="portrait" paperSize="9" r:id="rId2"/>
  <headerFooter alignWithMargins="0">
    <oddHeader>&amp;L&amp;"Arial,Fett"&amp;8FACHLEHRANSTALT&amp;"Arial,Standard"&amp;7
DES NIEDERSÄCHSISCHEN 
FRISEURHANDWERK  e.V. &amp;C&amp;"Arial Narrow,Fett"&amp;11I/1 Projektarbeit
&amp;"Arial Narrow,Standard"&amp;7 Projektkalkulation&amp;R&amp;G</oddHeader>
    <oddFooter>&amp;R&amp;"Arial Narrow,Fett"&amp;12&amp;A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Pingel</dc:creator>
  <cp:keywords/>
  <dc:description/>
  <cp:lastModifiedBy>Ulf Pingel</cp:lastModifiedBy>
  <cp:lastPrinted>2024-01-30T11:00:29Z</cp:lastPrinted>
  <dcterms:created xsi:type="dcterms:W3CDTF">2011-02-15T15:03:04Z</dcterms:created>
  <dcterms:modified xsi:type="dcterms:W3CDTF">2024-03-26T21:03:34Z</dcterms:modified>
  <cp:category/>
  <cp:version/>
  <cp:contentType/>
  <cp:contentStatus/>
</cp:coreProperties>
</file>